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480" windowHeight="7875"/>
  </bookViews>
  <sheets>
    <sheet name="CRONOGRAMA" sheetId="2" r:id="rId1"/>
    <sheet name="MEM CALC" sheetId="3" r:id="rId2"/>
    <sheet name="ATUALIZADA" sheetId="4" r:id="rId3"/>
  </sheets>
  <definedNames>
    <definedName name="_xlnm.Print_Area" localSheetId="2">ATUALIZADA!$A$1:$K$127</definedName>
  </definedNames>
  <calcPr calcId="124519"/>
</workbook>
</file>

<file path=xl/calcChain.xml><?xml version="1.0" encoding="utf-8"?>
<calcChain xmlns="http://schemas.openxmlformats.org/spreadsheetml/2006/main">
  <c r="C29" i="2"/>
  <c r="C27"/>
  <c r="C25"/>
  <c r="C23"/>
  <c r="C21"/>
  <c r="C19"/>
  <c r="C17"/>
  <c r="C15"/>
  <c r="C13"/>
  <c r="C11"/>
  <c r="C9"/>
  <c r="J91" i="4"/>
  <c r="K91" s="1"/>
  <c r="K92" s="1"/>
  <c r="K113" s="1"/>
  <c r="J88"/>
  <c r="K88" s="1"/>
  <c r="J87"/>
  <c r="K87" s="1"/>
  <c r="J86"/>
  <c r="K86" s="1"/>
  <c r="J83"/>
  <c r="K83" s="1"/>
  <c r="J82"/>
  <c r="K82" s="1"/>
  <c r="J81"/>
  <c r="K81" s="1"/>
  <c r="J80"/>
  <c r="K80" s="1"/>
  <c r="J77"/>
  <c r="K77" s="1"/>
  <c r="J76"/>
  <c r="K76" s="1"/>
  <c r="J75"/>
  <c r="K75" s="1"/>
  <c r="J74"/>
  <c r="K74" s="1"/>
  <c r="J73"/>
  <c r="K73" s="1"/>
  <c r="K70"/>
  <c r="J70"/>
  <c r="J69"/>
  <c r="K69" s="1"/>
  <c r="K68"/>
  <c r="J68"/>
  <c r="J67"/>
  <c r="K67" s="1"/>
  <c r="J64"/>
  <c r="K64" s="1"/>
  <c r="J63"/>
  <c r="K63" s="1"/>
  <c r="J62"/>
  <c r="K62" s="1"/>
  <c r="J61"/>
  <c r="K61" s="1"/>
  <c r="J59"/>
  <c r="K59" s="1"/>
  <c r="J58"/>
  <c r="K58" s="1"/>
  <c r="J54"/>
  <c r="K54" s="1"/>
  <c r="J53"/>
  <c r="K53" s="1"/>
  <c r="J52"/>
  <c r="K52" s="1"/>
  <c r="K51"/>
  <c r="J51"/>
  <c r="K50"/>
  <c r="J50"/>
  <c r="J47"/>
  <c r="K47" s="1"/>
  <c r="K48" s="1"/>
  <c r="K106" s="1"/>
  <c r="K44"/>
  <c r="J44"/>
  <c r="K43"/>
  <c r="J43"/>
  <c r="K42"/>
  <c r="J42"/>
  <c r="J41"/>
  <c r="K41" s="1"/>
  <c r="J40"/>
  <c r="K40" s="1"/>
  <c r="K39"/>
  <c r="J39"/>
  <c r="K38"/>
  <c r="J38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3"/>
  <c r="K23" s="1"/>
  <c r="J22"/>
  <c r="K22" s="1"/>
  <c r="J21"/>
  <c r="K21" s="1"/>
  <c r="J20"/>
  <c r="K20" s="1"/>
  <c r="J19"/>
  <c r="K19" s="1"/>
  <c r="J18"/>
  <c r="K18" s="1"/>
  <c r="K15"/>
  <c r="J15"/>
  <c r="K14"/>
  <c r="J14"/>
  <c r="K13"/>
  <c r="J13"/>
  <c r="K12"/>
  <c r="J12"/>
  <c r="J11"/>
  <c r="K11" s="1"/>
  <c r="K10"/>
  <c r="J10"/>
  <c r="K84" l="1"/>
  <c r="K111" s="1"/>
  <c r="K71"/>
  <c r="K109" s="1"/>
  <c r="K55"/>
  <c r="K107" s="1"/>
  <c r="K16"/>
  <c r="K103" s="1"/>
  <c r="K78"/>
  <c r="K110" s="1"/>
  <c r="K24"/>
  <c r="K104" s="1"/>
  <c r="K45"/>
  <c r="K105" s="1"/>
  <c r="K65"/>
  <c r="K108" s="1"/>
  <c r="K89"/>
  <c r="K112" s="1"/>
  <c r="K114" l="1"/>
  <c r="F24" i="2" l="1"/>
  <c r="G24" s="1"/>
  <c r="E22"/>
  <c r="G22" s="1"/>
  <c r="F20"/>
  <c r="G20" s="1"/>
  <c r="D12" l="1"/>
  <c r="G12" s="1"/>
  <c r="D16"/>
  <c r="D14" l="1"/>
  <c r="E14"/>
  <c r="F28"/>
  <c r="E18"/>
  <c r="G16"/>
  <c r="G14" l="1"/>
  <c r="G28"/>
  <c r="G18"/>
  <c r="D10" l="1"/>
  <c r="D31" s="1"/>
  <c r="C31"/>
  <c r="G10" l="1"/>
  <c r="D32"/>
  <c r="F30"/>
  <c r="G30" s="1"/>
  <c r="E26"/>
  <c r="E31" s="1"/>
  <c r="F26"/>
  <c r="F31" s="1"/>
  <c r="G26" l="1"/>
  <c r="G31" s="1"/>
  <c r="E32"/>
  <c r="F32" s="1"/>
  <c r="G32" s="1"/>
</calcChain>
</file>

<file path=xl/sharedStrings.xml><?xml version="1.0" encoding="utf-8"?>
<sst xmlns="http://schemas.openxmlformats.org/spreadsheetml/2006/main" count="470" uniqueCount="317">
  <si>
    <t>ORGÃO</t>
  </si>
  <si>
    <t>ITEM</t>
  </si>
  <si>
    <t>DESCRIMINAÇÃO</t>
  </si>
  <si>
    <t>QTDE</t>
  </si>
  <si>
    <t>P.UNIT.</t>
  </si>
  <si>
    <t>R$</t>
  </si>
  <si>
    <t>TOTAL</t>
  </si>
  <si>
    <t>UND</t>
  </si>
  <si>
    <t>Subtotal</t>
  </si>
  <si>
    <t>PREFEITURA MUNICIPAL DE POUSO ALEGRE</t>
  </si>
  <si>
    <t>PLANILHA DE ORÇAMENTO</t>
  </si>
  <si>
    <t>2.1</t>
  </si>
  <si>
    <t>5.1</t>
  </si>
  <si>
    <t xml:space="preserve">PROCESSO: </t>
  </si>
  <si>
    <t>Total</t>
  </si>
  <si>
    <t xml:space="preserve">RESUMO DE CUSTOS </t>
  </si>
  <si>
    <t>SERP</t>
  </si>
  <si>
    <t>SERVIÇOS PRELIMINARES</t>
  </si>
  <si>
    <t>Serviços Preliminares</t>
  </si>
  <si>
    <t>PAREDES E PAINÉIS</t>
  </si>
  <si>
    <t>COBERTURA</t>
  </si>
  <si>
    <t>8.1</t>
  </si>
  <si>
    <t>8.2</t>
  </si>
  <si>
    <t>ESQUADRIAS/FERRAGENS/VIDROS</t>
  </si>
  <si>
    <t>9.1</t>
  </si>
  <si>
    <t>Esquadrias de Madeira</t>
  </si>
  <si>
    <t>9.2</t>
  </si>
  <si>
    <t>Cobertura</t>
  </si>
  <si>
    <t>Esquadrias/ Ferragens/ Vidros</t>
  </si>
  <si>
    <t>REVESTIMENTOS</t>
  </si>
  <si>
    <t>Paredes e Painéis</t>
  </si>
  <si>
    <t>Revestimentos</t>
  </si>
  <si>
    <t>Pisos</t>
  </si>
  <si>
    <t>PISOS</t>
  </si>
  <si>
    <t>Pintura</t>
  </si>
  <si>
    <t>LIM</t>
  </si>
  <si>
    <t>LIMPEZA GERAL</t>
  </si>
  <si>
    <t>Limpeza Geral da Obra</t>
  </si>
  <si>
    <t>obs.:</t>
  </si>
  <si>
    <t>3 - O orçamento foi feito em conformidade com uma Planta Baixa, sem projeto executivo Hidrosdanitario,</t>
  </si>
  <si>
    <t>Estrutural, Eletrico.</t>
  </si>
  <si>
    <t>1.2</t>
  </si>
  <si>
    <t>6.1</t>
  </si>
  <si>
    <t>C/ BDI R$</t>
  </si>
  <si>
    <t>m3</t>
  </si>
  <si>
    <t>Limpeza final da obra</t>
  </si>
  <si>
    <t>Pintura externa/interna de prédios- Paredes- latex acrílico 2 demãos</t>
  </si>
  <si>
    <t>m2</t>
  </si>
  <si>
    <t>PIN-SEL-005</t>
  </si>
  <si>
    <t xml:space="preserve">Preparação p/ pintura em paredes, PVA/Acrílica, com fundo selador </t>
  </si>
  <si>
    <t>PIN-ACR-005</t>
  </si>
  <si>
    <t>Pintura Óleo/Esmalte, 2 demãos, em esquadrias de ferro</t>
  </si>
  <si>
    <t>PIN-ESM-005</t>
  </si>
  <si>
    <t>DIV</t>
  </si>
  <si>
    <t>DIVERSOS</t>
  </si>
  <si>
    <t>Diversos</t>
  </si>
  <si>
    <t>DEM-ALV-005</t>
  </si>
  <si>
    <t>PIS</t>
  </si>
  <si>
    <t>COB</t>
  </si>
  <si>
    <t>ESQ</t>
  </si>
  <si>
    <t>PAR</t>
  </si>
  <si>
    <t>Transporte de material demolido em caçamba</t>
  </si>
  <si>
    <t>1.1</t>
  </si>
  <si>
    <t>TRA-CAÇ-015</t>
  </si>
  <si>
    <t>6.2</t>
  </si>
  <si>
    <t>1.3</t>
  </si>
  <si>
    <t xml:space="preserve">Demolição de alvenaria de tijolo e bloco, sem reaproveitamento, inc. afastamento </t>
  </si>
  <si>
    <t>74209/001</t>
  </si>
  <si>
    <t>1.4</t>
  </si>
  <si>
    <t>1.5</t>
  </si>
  <si>
    <t>ml</t>
  </si>
  <si>
    <t>ESQ-POR-050</t>
  </si>
  <si>
    <t>Esquadrias de chapa de aço</t>
  </si>
  <si>
    <t>unid.</t>
  </si>
  <si>
    <t>73739/001</t>
  </si>
  <si>
    <t>5.2</t>
  </si>
  <si>
    <t>Camada de regularização em argamassa traço 1:3, esp. média = 3 cm</t>
  </si>
  <si>
    <t>IMP-CAM-005</t>
  </si>
  <si>
    <t>2 - O BDI aplicado é de 24,23% sobre as Tabelas acima citadas</t>
  </si>
  <si>
    <t>Demolição de piso cerâmico ou ladrilho hidráulico, inclusive afastamento</t>
  </si>
  <si>
    <t>DEM-PIS-010</t>
  </si>
  <si>
    <t>m</t>
  </si>
  <si>
    <t>COTAÇÃO</t>
  </si>
  <si>
    <t>Assentamento de esquadria de ferro e chapa</t>
  </si>
  <si>
    <t>SEDS-COL-005</t>
  </si>
  <si>
    <t>VID-FAN-010</t>
  </si>
  <si>
    <t>Vidro fantasia tipo canelado, esp= 3/4mm,colocado</t>
  </si>
  <si>
    <t>Tubo de PVC soldável, DN=25 mm, inst em ramal, fornecimento e instalação</t>
  </si>
  <si>
    <t>Tubo PVC esgoto DN=100 mm, esgoto predial, fornecimento e instalação</t>
  </si>
  <si>
    <t>Tubo PVC esgoto DN=50 mm, esgoto predial, fornecimento e instalação</t>
  </si>
  <si>
    <t>Ponto de consumo terminal de agua fria, com tubulação de PVC DN 25 mm</t>
  </si>
  <si>
    <t>Caixa sifonada de PVC 100 x 100 x 50, junta elástica, fornecida e instalada</t>
  </si>
  <si>
    <t xml:space="preserve">Papeleira de parede em metal cromado </t>
  </si>
  <si>
    <t>2.2</t>
  </si>
  <si>
    <t>2.3</t>
  </si>
  <si>
    <t>2.4</t>
  </si>
  <si>
    <t>2.5</t>
  </si>
  <si>
    <t>2.6</t>
  </si>
  <si>
    <t>3.1</t>
  </si>
  <si>
    <t>3.2</t>
  </si>
  <si>
    <t>4.1</t>
  </si>
  <si>
    <t>10.1</t>
  </si>
  <si>
    <t>Escavação manual de valas, até 1,50 m</t>
  </si>
  <si>
    <t>TER-ESC-035</t>
  </si>
  <si>
    <t>INSTALAÇÃO HIDROSANITÁRIA</t>
  </si>
  <si>
    <t>SETOP/SINAPI</t>
  </si>
  <si>
    <t>10.2</t>
  </si>
  <si>
    <t>11.1</t>
  </si>
  <si>
    <t>CRONOGRAMA FÍSICO-FINANCEIRO</t>
  </si>
  <si>
    <t>VALORES</t>
  </si>
  <si>
    <t>EXECUÇÃO</t>
  </si>
  <si>
    <t>EM R$</t>
  </si>
  <si>
    <t>1º MÊS</t>
  </si>
  <si>
    <t>2º MÊS</t>
  </si>
  <si>
    <t>SERVIÇOS</t>
  </si>
  <si>
    <t>VALOR</t>
  </si>
  <si>
    <t>PINTURA</t>
  </si>
  <si>
    <t>TOTAL ACUMULADO</t>
  </si>
  <si>
    <t>INSTALAÇÕES HIDROSANITÁRIAS</t>
  </si>
  <si>
    <t>PIN</t>
  </si>
  <si>
    <t>3º MÊS</t>
  </si>
  <si>
    <t>MEMÓRIA DE CÁLCULO</t>
  </si>
  <si>
    <t>MEMÓRIA</t>
  </si>
  <si>
    <t>TOTAL DO ITEM</t>
  </si>
  <si>
    <t>M3</t>
  </si>
  <si>
    <t>Demolição de piso</t>
  </si>
  <si>
    <t>M2</t>
  </si>
  <si>
    <t>3.3</t>
  </si>
  <si>
    <t>FUNDAÇÃO</t>
  </si>
  <si>
    <t>Fundação</t>
  </si>
  <si>
    <t>8.3</t>
  </si>
  <si>
    <t>8.4</t>
  </si>
  <si>
    <t>8.5</t>
  </si>
  <si>
    <t>REV-REB-021</t>
  </si>
  <si>
    <t>PLU-RUF-005</t>
  </si>
  <si>
    <r>
      <t>Rufo em chapa de aço galvanizado n</t>
    </r>
    <r>
      <rPr>
        <vertAlign val="superscript"/>
        <sz val="14"/>
        <rFont val="Arial"/>
        <family val="2"/>
      </rPr>
      <t>o</t>
    </r>
    <r>
      <rPr>
        <sz val="14"/>
        <rFont val="Arial"/>
        <family val="2"/>
      </rPr>
      <t xml:space="preserve"> 24, desenvolvimento 15cm</t>
    </r>
  </si>
  <si>
    <t>Calha de chapa galvanizada nº 22 GSG, desenv. 33 cm</t>
  </si>
  <si>
    <t>PLU-CAL-005</t>
  </si>
  <si>
    <t>PLU-CON-005</t>
  </si>
  <si>
    <t xml:space="preserve">Condutor de AP do telhado em tubo PVC esgoto, inc. conexões e suportes, 100 mm, </t>
  </si>
  <si>
    <t>Revestimento de paredes em massa única e=2,0 cm, com arg. de cal cim. e areia</t>
  </si>
  <si>
    <t>Chapisco de paredes com argamassa 1:3 cimento e areia, a colher</t>
  </si>
  <si>
    <t>REV-CHA-005</t>
  </si>
  <si>
    <t>VER</t>
  </si>
  <si>
    <t>10.3</t>
  </si>
  <si>
    <t>Piso cimentado desemp. e feltrado, com argamassa 1:3, sem junta E=2,5 cm</t>
  </si>
  <si>
    <t>Lastro de brita 2 ou 3, apiloado manualmente</t>
  </si>
  <si>
    <t>FUN-LAS-010</t>
  </si>
  <si>
    <t>FUN-COM-050</t>
  </si>
  <si>
    <t>Fornecim. e lançamento de concreto estrutural virado em obra, Fck 25 Mpa</t>
  </si>
  <si>
    <t>ARM-AÇO-005</t>
  </si>
  <si>
    <t>Corte, dobra e armação de aço CA-50, D=12,5 mm ou menor</t>
  </si>
  <si>
    <t>Kg</t>
  </si>
  <si>
    <t>Tampa para vaso sanitário de plástico</t>
  </si>
  <si>
    <t>FUNDAÇÕES</t>
  </si>
  <si>
    <t>Demolição de alvenaria</t>
  </si>
  <si>
    <t>Transporte de entulhos</t>
  </si>
  <si>
    <t xml:space="preserve">Retirada de esquadrias </t>
  </si>
  <si>
    <t>Abertura de valas</t>
  </si>
  <si>
    <t>Lastro de brita</t>
  </si>
  <si>
    <t>Concreto da fundação</t>
  </si>
  <si>
    <t>Ferragem da fundação</t>
  </si>
  <si>
    <t>Vidros</t>
  </si>
  <si>
    <t>Assent. Esquadrias de ferro e chapa</t>
  </si>
  <si>
    <t>Chapisco</t>
  </si>
  <si>
    <t>Camada de regularização de piso</t>
  </si>
  <si>
    <t>3.4</t>
  </si>
  <si>
    <t>Calha corte 33</t>
  </si>
  <si>
    <t>M</t>
  </si>
  <si>
    <t>Condutor DN 100mm</t>
  </si>
  <si>
    <t>Rufo corte 15</t>
  </si>
  <si>
    <t>1.6</t>
  </si>
  <si>
    <t>9.3</t>
  </si>
  <si>
    <t>9.4</t>
  </si>
  <si>
    <t>Perfuração de estaca broca a trado manual D=150 mm</t>
  </si>
  <si>
    <t>FUN-TRA-005</t>
  </si>
  <si>
    <t>Pintura esmalte acetinado em madeira (duas demãos)</t>
  </si>
  <si>
    <t>Tubo de PVC soldável, DN=20 mm, inst em ramal, fornecimento e instalação</t>
  </si>
  <si>
    <t>FOR-PVC-005</t>
  </si>
  <si>
    <t>Forro em PVC branco, de L=10 cm</t>
  </si>
  <si>
    <t>Emboço com argamassa 1:6, cimento e areia</t>
  </si>
  <si>
    <t>REV-EMB-005</t>
  </si>
  <si>
    <t>REV-AZU-010</t>
  </si>
  <si>
    <t>Revest. em azulejo branco 15x15 cm, junta a prumo, arg pré fab, inclus rejuntamento</t>
  </si>
  <si>
    <t>EST-MET-035</t>
  </si>
  <si>
    <t>Fornec., fabricação, transp e mont de estrutura metálica p telhado s/ lage p telha met.</t>
  </si>
  <si>
    <t>Cob. em telha metálica galv.trap. Dupla, com tratamento anti-chama</t>
  </si>
  <si>
    <t>COB-TEL-055</t>
  </si>
  <si>
    <t>PIS-CER-010</t>
  </si>
  <si>
    <t>Piso cerâmico PEI-5 Liso, 30x30 cm, assent com arg pré fab, inc rejuntamento</t>
  </si>
  <si>
    <t>PIS-CIM-005</t>
  </si>
  <si>
    <t>Contrapiso desempenado, com argamassa 1:3, sem junta, E=2 cm</t>
  </si>
  <si>
    <t>PIS-CON-005</t>
  </si>
  <si>
    <t>Instalação Hidrosanitária</t>
  </si>
  <si>
    <t>Porta em perfil e chapa metálica</t>
  </si>
  <si>
    <t>SER-POR-035</t>
  </si>
  <si>
    <t>UNID.</t>
  </si>
  <si>
    <t>Apiloamento de fundo de valas</t>
  </si>
  <si>
    <t>TER-API-005</t>
  </si>
  <si>
    <t>Apiloamento de vundo de valas</t>
  </si>
  <si>
    <t>Brocas</t>
  </si>
  <si>
    <t xml:space="preserve">Portas em perfil e chapa de aço </t>
  </si>
  <si>
    <t>Cobertura com telha metálica galvanizada</t>
  </si>
  <si>
    <t>Forn. fab e assent. de Estrutura metálica</t>
  </si>
  <si>
    <t>Revestimento (Reboco)</t>
  </si>
  <si>
    <t>Azulejo/Emboço</t>
  </si>
  <si>
    <t>Piso cerâmico</t>
  </si>
  <si>
    <t xml:space="preserve">Piso cimentado </t>
  </si>
  <si>
    <t>Contrapiso</t>
  </si>
  <si>
    <t>Forro de PVC</t>
  </si>
  <si>
    <t>Placa de obra em chapa de aço zincado (3,00 x 1,20) m</t>
  </si>
  <si>
    <t>Vaso sanitário c/ cx descarga acoplada de louça branca, para PCD, forn. e instalação</t>
  </si>
  <si>
    <t>Alvenaria de tijolo cerâmico furado E = 10 cm, a revestir</t>
  </si>
  <si>
    <t>ALV-TIJ-025</t>
  </si>
  <si>
    <t>Barra de apoio em aço inox p/ PNE L=120 cm (Lavatório)</t>
  </si>
  <si>
    <t>Barra de apoio em aço inox p/ PNE L=90 cm (Vaso sanitário)</t>
  </si>
  <si>
    <t>ACE-BAR-035</t>
  </si>
  <si>
    <t>ACE-BAR-015</t>
  </si>
  <si>
    <t>Retirada de esquadrias de madeira</t>
  </si>
  <si>
    <t>DATA: 20/03/2018</t>
  </si>
  <si>
    <t>LOCAL: Trav. Joaquim A. Cunha</t>
  </si>
  <si>
    <t>Bairro: Centro</t>
  </si>
  <si>
    <t>REFORMA E AMPLIAÇÃO DA ESCOLA ANA AUGUSTA</t>
  </si>
  <si>
    <t>3.5</t>
  </si>
  <si>
    <t>3.6</t>
  </si>
  <si>
    <t>3.7</t>
  </si>
  <si>
    <t>3.8</t>
  </si>
  <si>
    <t>3.9</t>
  </si>
  <si>
    <t>3.10</t>
  </si>
  <si>
    <t>3.11</t>
  </si>
  <si>
    <t>3.12</t>
  </si>
  <si>
    <t>5.3</t>
  </si>
  <si>
    <t>5.4</t>
  </si>
  <si>
    <t>5.5</t>
  </si>
  <si>
    <t>6.1.1</t>
  </si>
  <si>
    <t>6.1.2</t>
  </si>
  <si>
    <t>6.2.1</t>
  </si>
  <si>
    <t>6.2.2</t>
  </si>
  <si>
    <t>6.2.3</t>
  </si>
  <si>
    <t>6.2.4</t>
  </si>
  <si>
    <t>Remoção de forro de madeira c/ reaproveitamento</t>
  </si>
  <si>
    <t>Porta de mad. De lei comp. lisa p/ pint, 0,80x2,10m, com ferragens em ferro latonado</t>
  </si>
  <si>
    <t>Área da planta:  619,1 M2</t>
  </si>
  <si>
    <t>Porta de mad. De lei comp. lisa p/ pint, 0,60x2,10m, com ferragens em ferro latonado</t>
  </si>
  <si>
    <t>ESQ-POR-040</t>
  </si>
  <si>
    <t>3.13</t>
  </si>
  <si>
    <t>3.14</t>
  </si>
  <si>
    <t>Vaso sanitário c/ cx descarga acoplada de louça branca, forn. e instalação</t>
  </si>
  <si>
    <t>Lavatório de louça branca c/ coluna, padrão pop., com sifão, valvula e engate</t>
  </si>
  <si>
    <t>Lavatório de louça branca sem coluna, padrão pop., com sifão, valvula e engate, PCD</t>
  </si>
  <si>
    <t>LOU-VAS-015</t>
  </si>
  <si>
    <t>Rodapé cerâmico de 7 cm de altura, com placas tipo grês, dim. 35x35 cm</t>
  </si>
  <si>
    <t>7.1</t>
  </si>
  <si>
    <t>7.2</t>
  </si>
  <si>
    <t>7.3</t>
  </si>
  <si>
    <t>7.4</t>
  </si>
  <si>
    <t>(2,4+2,8)/2 x 6,5</t>
  </si>
  <si>
    <t>(2,4+2,8)/2 x 6,8</t>
  </si>
  <si>
    <t>(6,5+6,5+2,5)</t>
  </si>
  <si>
    <t>(1,05x1,3)</t>
  </si>
  <si>
    <t>(1,35+1,35) x 1,3 + (2,4x1,5) + (1,05x1,3) + (8,0x0,4) + (0,4x0,4) x 8,0</t>
  </si>
  <si>
    <t>Rodapé cerâmico</t>
  </si>
  <si>
    <t>(19,6x1,4) + (2,85x2,1) + (2,85x4,45) + (2,85x3,1) + (1,35x1,3) x 2 + (2,4x1,65)</t>
  </si>
  <si>
    <t>(19,6)x2 + (2,85+2,1)x2 + (2,85+4,45)x2 + (2,85+3,1)x2</t>
  </si>
  <si>
    <t>Demolição de forro de madeira</t>
  </si>
  <si>
    <t xml:space="preserve">(2,85x3,1) + (2,85x4,45) + (1,3+1,9) x 2,85 + (2,85x2,1) + (2,85x6,0) + (19,6x1,4) + (4,95x2,15) + (4,95x5,6) x 2 + (4,95x5,75) </t>
  </si>
  <si>
    <t>(Demolição forro de madeira + Biblioteca = 175,60 + (12,9x2,85) = 175,70 + 36,76</t>
  </si>
  <si>
    <t>Caixa de alven. 40x40x40 cm, tampa em concreto-inspeção/passagem esc, reat. Bota</t>
  </si>
  <si>
    <t>HID-CXS-020</t>
  </si>
  <si>
    <t>(8 x 2,00)</t>
  </si>
  <si>
    <t>(0,4 x 0,4 x 0,6) x 8</t>
  </si>
  <si>
    <t>(0,8m3 x 120Kg/m3)</t>
  </si>
  <si>
    <t>(0,9 x 2,2) x 5</t>
  </si>
  <si>
    <t>Demolição de azulejos</t>
  </si>
  <si>
    <t>(1,65 + 2,4) x 2 x 1,7</t>
  </si>
  <si>
    <t>(1,35 + 1,3) x 2 x 2 x 1,8 + (1,65 + 2,4) x 2 x 1,8 + (2,85 + 1,9) x 2 x 2,7</t>
  </si>
  <si>
    <t>Alvenaria de tijolos furados 0,10m</t>
  </si>
  <si>
    <t>(4,95 x 2,7) + (2,85 + 1,3) x 2,7 + (2,1 x 2,7)</t>
  </si>
  <si>
    <t>[(4,95 x 2,7) + (2,85 + 1,3) x 2,7 + (2,1 x 2,7)] x 2</t>
  </si>
  <si>
    <t>[(4,95 x 2,7) + (2,85 + 1,3) x 2,7 + (2,1 x 2,7)] x 2 + (0,5 x 7,0)</t>
  </si>
  <si>
    <t>(0,8 x 0,6) x 4 + (0,8 x 2,1) x 4] x 2</t>
  </si>
  <si>
    <t xml:space="preserve">Óleo (Madeira) = [(0,8 x 2,1) x 14 + (0,6x2,1) x 7 + (0,95x1,3) x 2] x 2 = </t>
  </si>
  <si>
    <t xml:space="preserve">Esmalte (Ferro) - JANELAS= [(2,0 x 1,0) x 12 + (1,5 x 1,2) x 6 + (1,4 x 1,2) x 6 + (1,2 x 1,2) + (1,0 x 1,5) + ( 1,2 x 0,6) + (0,6 x 0,6) x 4 + </t>
  </si>
  <si>
    <t xml:space="preserve">GRADES: (2,4x1,4)x12 + (1,3x1,7)x2 + (1,9x1,6)x6 + (1,8x1,6)x6 + ((1,6x1,6) + (1,4x1,9) + (1,6x1,0) + (1,0x1,0)x4 + (1,2x1,0)x4 </t>
  </si>
  <si>
    <t>Janela de ferro e metalon com chapa e grade - padrão SEDS</t>
  </si>
  <si>
    <t>SEDS-ESQ-020</t>
  </si>
  <si>
    <t>(0,6x0,6)</t>
  </si>
  <si>
    <t>(0,8x2,1)</t>
  </si>
  <si>
    <t>(0,6x0,6) + (0,8x2,1)</t>
  </si>
  <si>
    <t>(0,4x0,4x8,0) + (0,4x0,4x0,6) x 8,0</t>
  </si>
  <si>
    <t>(0,4 x 0,4 ) x 8 + (1,65 x 2,4) + (1,35 x 1,3) x 2 + (0,4 x 8,0) =</t>
  </si>
  <si>
    <t xml:space="preserve">[(0,9 x 2,2) x 3 + (0,7 x 2,2) x 2 + (1,2 + 1,7) x 2,7 + (1,7 x 2,7)] x 0,15   </t>
  </si>
  <si>
    <t>3.15</t>
  </si>
  <si>
    <t>3.16</t>
  </si>
  <si>
    <t>Fornec. e instalação de cuba de embutir de aço inox. Média, com sifão e valvula crom.</t>
  </si>
  <si>
    <t>Porta em acrílico p/  balcão da cozinha</t>
  </si>
  <si>
    <t>(2,00 x 0,6)</t>
  </si>
  <si>
    <t>(0,4x0,4x) x 8</t>
  </si>
  <si>
    <t>(0,4x0,4x) x 8 x 0,1</t>
  </si>
  <si>
    <t>Bancada em aço inoxidável</t>
  </si>
  <si>
    <t>BAN-AÇO-005</t>
  </si>
  <si>
    <t>3.17</t>
  </si>
  <si>
    <t>Caminhão hidrojato p/ desentupimento de rede de esgoto</t>
  </si>
  <si>
    <t>hora</t>
  </si>
  <si>
    <t>Látex: (4,95+2,15)x2x2,7+(4,95+1,1)x2x2,7+(4,95+4,6)x2x2,7+(4,95+5,75)x2x2,7+(4,95+5,6)x2x2,7+(1,1+2,1)x2x2,7+(1,6+2,1)x2x2,7</t>
  </si>
  <si>
    <t>(1,35+1,3)x2x2,0+(4,65+2,85)x2x2,7+(2,85+3,1)x2x2,7+(1,95+1,4)x2x2,7+(3,5+5,7)x2x2,8+(3,5x5,7)+(3,5+4,0)x2x2,8+(3,5x4,0) +</t>
  </si>
  <si>
    <t>(5,52+1,4+3,15)x2x2,8+(19,9)x2x2,8+(5,7+4,3)x2x2,9+(11,5x2,6)+(2,8+7,0)x2,7+(1,8+1,8+6,0)x2,7+(1,65+2,4)2x1,0+(1,5+1,65)x2x2x1,0</t>
  </si>
  <si>
    <t>[(3,85+7,45)x2x2,75+(3,85x7,45))]x2+(9,5+1,5)x2,8+(8,45+7,95)x2x2,75+[(3,85+7,45)x2x2,75+(3,85x7,45)]x2+(9,5+1,5)x2x2,8+</t>
  </si>
  <si>
    <t>(12,9+2,85)x2x2,8+(13,4+10,8)x2,2+(25,5)x2,2x2 =</t>
  </si>
  <si>
    <t>3.18</t>
  </si>
  <si>
    <t>3.19</t>
  </si>
  <si>
    <t>Torneira de mesa para pia de cozinha, bica móvel, em metal, cromada 1/2"</t>
  </si>
  <si>
    <t>MET-TOR-015</t>
  </si>
  <si>
    <t>Torneira p/ lavatório cromada, ref:1194</t>
  </si>
  <si>
    <t>MET-TOR-035</t>
  </si>
  <si>
    <t xml:space="preserve">1 - Os preços foram obtidos nas Tabelas SINAPI (Mai/2018) e SETOP (Jan/2018 - Não Des) </t>
  </si>
  <si>
    <t>DATA: 20/06/2018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</si>
</sst>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4"/>
      <name val="Arial"/>
      <family val="2"/>
    </font>
    <font>
      <sz val="14"/>
      <color theme="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0" fontId="1" fillId="0" borderId="0" xfId="0" applyFont="1"/>
    <xf numFmtId="0" fontId="1" fillId="0" borderId="0" xfId="0" applyFont="1" applyBorder="1"/>
    <xf numFmtId="4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/>
    <xf numFmtId="2" fontId="1" fillId="0" borderId="0" xfId="0" applyNumberFormat="1" applyFont="1"/>
    <xf numFmtId="2" fontId="2" fillId="0" borderId="0" xfId="0" applyNumberFormat="1" applyFont="1" applyBorder="1"/>
    <xf numFmtId="2" fontId="1" fillId="0" borderId="0" xfId="0" applyNumberFormat="1" applyFont="1" applyBorder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Border="1"/>
    <xf numFmtId="2" fontId="2" fillId="2" borderId="0" xfId="0" applyNumberFormat="1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/>
    <xf numFmtId="2" fontId="2" fillId="2" borderId="0" xfId="0" applyNumberFormat="1" applyFont="1" applyFill="1"/>
    <xf numFmtId="0" fontId="1" fillId="2" borderId="0" xfId="0" applyFont="1" applyFill="1"/>
    <xf numFmtId="2" fontId="1" fillId="2" borderId="0" xfId="0" applyNumberFormat="1" applyFont="1" applyFill="1"/>
    <xf numFmtId="0" fontId="3" fillId="2" borderId="0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right"/>
    </xf>
    <xf numFmtId="4" fontId="3" fillId="2" borderId="7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right"/>
    </xf>
    <xf numFmtId="0" fontId="3" fillId="2" borderId="10" xfId="0" applyFont="1" applyFill="1" applyBorder="1"/>
    <xf numFmtId="4" fontId="4" fillId="2" borderId="10" xfId="0" applyNumberFormat="1" applyFont="1" applyFill="1" applyBorder="1" applyAlignment="1"/>
    <xf numFmtId="4" fontId="4" fillId="2" borderId="11" xfId="0" applyNumberFormat="1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/>
    <xf numFmtId="4" fontId="4" fillId="2" borderId="1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 applyProtection="1"/>
    <xf numFmtId="0" fontId="5" fillId="2" borderId="1" xfId="0" applyFont="1" applyFill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Fill="1" applyBorder="1" applyAlignment="1" applyProtection="1"/>
    <xf numFmtId="0" fontId="5" fillId="0" borderId="7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" fontId="3" fillId="0" borderId="7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4" fillId="0" borderId="10" xfId="0" applyNumberFormat="1" applyFont="1" applyBorder="1" applyAlignment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" fontId="5" fillId="0" borderId="1" xfId="0" applyNumberFormat="1" applyFont="1" applyFill="1" applyBorder="1" applyAlignment="1" applyProtection="1"/>
    <xf numFmtId="4" fontId="5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/>
    <xf numFmtId="0" fontId="5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1" xfId="0" applyFont="1" applyFill="1" applyBorder="1" applyAlignment="1" applyProtection="1">
      <alignment horizontal="center"/>
    </xf>
    <xf numFmtId="4" fontId="3" fillId="0" borderId="1" xfId="0" applyNumberFormat="1" applyFont="1" applyBorder="1" applyAlignment="1">
      <alignment horizontal="left"/>
    </xf>
    <xf numFmtId="4" fontId="8" fillId="2" borderId="20" xfId="0" applyNumberFormat="1" applyFont="1" applyFill="1" applyBorder="1" applyAlignment="1">
      <alignment horizontal="right"/>
    </xf>
    <xf numFmtId="4" fontId="2" fillId="2" borderId="10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right"/>
    </xf>
    <xf numFmtId="2" fontId="5" fillId="2" borderId="1" xfId="0" applyNumberFormat="1" applyFont="1" applyFill="1" applyBorder="1"/>
    <xf numFmtId="0" fontId="1" fillId="2" borderId="0" xfId="0" applyFont="1" applyFill="1" applyBorder="1"/>
    <xf numFmtId="0" fontId="5" fillId="2" borderId="1" xfId="0" applyFont="1" applyFill="1" applyBorder="1"/>
    <xf numFmtId="4" fontId="1" fillId="2" borderId="0" xfId="0" applyNumberFormat="1" applyFont="1" applyFill="1"/>
    <xf numFmtId="4" fontId="2" fillId="2" borderId="0" xfId="0" applyNumberFormat="1" applyFont="1" applyFill="1"/>
    <xf numFmtId="4" fontId="2" fillId="2" borderId="0" xfId="0" applyNumberFormat="1" applyFont="1" applyFill="1" applyBorder="1"/>
    <xf numFmtId="4" fontId="2" fillId="0" borderId="0" xfId="0" applyNumberFormat="1" applyFont="1" applyBorder="1"/>
    <xf numFmtId="4" fontId="1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 applyBorder="1" applyAlignment="1">
      <alignment horizontal="center"/>
    </xf>
    <xf numFmtId="4" fontId="1" fillId="2" borderId="25" xfId="0" applyNumberFormat="1" applyFont="1" applyFill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4" fontId="1" fillId="2" borderId="28" xfId="0" applyNumberFormat="1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4" fontId="1" fillId="2" borderId="21" xfId="0" applyNumberFormat="1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4" fontId="1" fillId="2" borderId="36" xfId="0" applyNumberFormat="1" applyFont="1" applyFill="1" applyBorder="1"/>
    <xf numFmtId="4" fontId="1" fillId="2" borderId="34" xfId="0" applyNumberFormat="1" applyFont="1" applyFill="1" applyBorder="1" applyAlignment="1">
      <alignment horizontal="center"/>
    </xf>
    <xf numFmtId="4" fontId="1" fillId="2" borderId="37" xfId="0" applyNumberFormat="1" applyFont="1" applyFill="1" applyBorder="1" applyAlignment="1">
      <alignment horizontal="right"/>
    </xf>
    <xf numFmtId="4" fontId="0" fillId="0" borderId="0" xfId="0" applyNumberFormat="1"/>
    <xf numFmtId="4" fontId="10" fillId="0" borderId="46" xfId="0" applyNumberFormat="1" applyFont="1" applyFill="1" applyBorder="1" applyAlignment="1" applyProtection="1">
      <alignment horizontal="center"/>
    </xf>
    <xf numFmtId="4" fontId="1" fillId="0" borderId="46" xfId="0" applyNumberFormat="1" applyFont="1" applyBorder="1" applyAlignment="1">
      <alignment horizontal="center"/>
    </xf>
    <xf numFmtId="4" fontId="1" fillId="2" borderId="47" xfId="0" applyNumberFormat="1" applyFont="1" applyFill="1" applyBorder="1" applyAlignment="1">
      <alignment horizontal="right"/>
    </xf>
    <xf numFmtId="0" fontId="1" fillId="0" borderId="48" xfId="0" applyFont="1" applyBorder="1" applyAlignment="1">
      <alignment horizontal="center"/>
    </xf>
    <xf numFmtId="0" fontId="11" fillId="0" borderId="49" xfId="0" applyFont="1" applyFill="1" applyBorder="1" applyAlignment="1" applyProtection="1">
      <alignment horizontal="center"/>
    </xf>
    <xf numFmtId="4" fontId="9" fillId="0" borderId="51" xfId="0" applyNumberFormat="1" applyFont="1" applyBorder="1" applyAlignment="1">
      <alignment vertical="center"/>
    </xf>
    <xf numFmtId="0" fontId="1" fillId="0" borderId="46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4" fontId="11" fillId="0" borderId="53" xfId="0" applyNumberFormat="1" applyFont="1" applyFill="1" applyBorder="1" applyAlignment="1" applyProtection="1">
      <alignment vertical="center"/>
    </xf>
    <xf numFmtId="4" fontId="9" fillId="2" borderId="53" xfId="0" applyNumberFormat="1" applyFont="1" applyFill="1" applyBorder="1" applyAlignment="1">
      <alignment vertical="center"/>
    </xf>
    <xf numFmtId="9" fontId="1" fillId="0" borderId="54" xfId="0" applyNumberFormat="1" applyFont="1" applyBorder="1" applyAlignment="1">
      <alignment horizontal="center"/>
    </xf>
    <xf numFmtId="9" fontId="1" fillId="0" borderId="38" xfId="0" applyNumberFormat="1" applyFont="1" applyBorder="1" applyAlignment="1">
      <alignment horizontal="center"/>
    </xf>
    <xf numFmtId="4" fontId="1" fillId="2" borderId="43" xfId="0" applyNumberFormat="1" applyFont="1" applyFill="1" applyBorder="1" applyAlignment="1">
      <alignment horizontal="center"/>
    </xf>
    <xf numFmtId="4" fontId="1" fillId="2" borderId="47" xfId="0" applyNumberFormat="1" applyFont="1" applyFill="1" applyBorder="1" applyAlignment="1">
      <alignment horizontal="center"/>
    </xf>
    <xf numFmtId="4" fontId="1" fillId="2" borderId="53" xfId="0" applyNumberFormat="1" applyFont="1" applyFill="1" applyBorder="1" applyAlignment="1">
      <alignment horizontal="right"/>
    </xf>
    <xf numFmtId="9" fontId="1" fillId="2" borderId="48" xfId="0" applyNumberFormat="1" applyFont="1" applyFill="1" applyBorder="1" applyAlignment="1">
      <alignment horizontal="center"/>
    </xf>
    <xf numFmtId="9" fontId="1" fillId="0" borderId="26" xfId="0" applyNumberFormat="1" applyFont="1" applyBorder="1" applyAlignment="1">
      <alignment horizontal="center"/>
    </xf>
    <xf numFmtId="4" fontId="1" fillId="2" borderId="59" xfId="0" applyNumberFormat="1" applyFont="1" applyFill="1" applyBorder="1" applyAlignment="1">
      <alignment horizontal="center"/>
    </xf>
    <xf numFmtId="4" fontId="10" fillId="2" borderId="46" xfId="0" applyNumberFormat="1" applyFont="1" applyFill="1" applyBorder="1" applyAlignment="1" applyProtection="1">
      <alignment horizontal="center"/>
    </xf>
    <xf numFmtId="4" fontId="1" fillId="2" borderId="46" xfId="0" applyNumberFormat="1" applyFont="1" applyFill="1" applyBorder="1" applyAlignment="1">
      <alignment horizontal="center"/>
    </xf>
    <xf numFmtId="9" fontId="10" fillId="2" borderId="48" xfId="0" applyNumberFormat="1" applyFont="1" applyFill="1" applyBorder="1" applyAlignment="1" applyProtection="1">
      <alignment horizontal="center"/>
    </xf>
    <xf numFmtId="9" fontId="1" fillId="2" borderId="26" xfId="0" applyNumberFormat="1" applyFont="1" applyFill="1" applyBorder="1" applyAlignment="1">
      <alignment horizontal="center"/>
    </xf>
    <xf numFmtId="4" fontId="10" fillId="2" borderId="43" xfId="0" applyNumberFormat="1" applyFont="1" applyFill="1" applyBorder="1" applyAlignment="1" applyProtection="1">
      <alignment horizontal="center"/>
    </xf>
    <xf numFmtId="4" fontId="1" fillId="2" borderId="47" xfId="0" applyNumberFormat="1" applyFont="1" applyFill="1" applyBorder="1" applyAlignment="1">
      <alignment vertical="center"/>
    </xf>
    <xf numFmtId="9" fontId="10" fillId="0" borderId="41" xfId="0" applyNumberFormat="1" applyFont="1" applyFill="1" applyBorder="1" applyAlignment="1" applyProtection="1">
      <alignment horizontal="center"/>
    </xf>
    <xf numFmtId="9" fontId="1" fillId="3" borderId="58" xfId="0" applyNumberFormat="1" applyFont="1" applyFill="1" applyBorder="1" applyAlignment="1">
      <alignment horizontal="center"/>
    </xf>
    <xf numFmtId="9" fontId="1" fillId="3" borderId="48" xfId="0" applyNumberFormat="1" applyFont="1" applyFill="1" applyBorder="1" applyAlignment="1">
      <alignment horizontal="center"/>
    </xf>
    <xf numFmtId="9" fontId="1" fillId="3" borderId="26" xfId="0" applyNumberFormat="1" applyFont="1" applyFill="1" applyBorder="1" applyAlignment="1">
      <alignment horizontal="center"/>
    </xf>
    <xf numFmtId="9" fontId="1" fillId="3" borderId="54" xfId="0" applyNumberFormat="1" applyFont="1" applyFill="1" applyBorder="1" applyAlignment="1">
      <alignment horizontal="center"/>
    </xf>
    <xf numFmtId="9" fontId="1" fillId="3" borderId="57" xfId="0" applyNumberFormat="1" applyFont="1" applyFill="1" applyBorder="1" applyAlignment="1">
      <alignment horizontal="right"/>
    </xf>
    <xf numFmtId="9" fontId="1" fillId="3" borderId="42" xfId="0" applyNumberFormat="1" applyFont="1" applyFill="1" applyBorder="1" applyAlignment="1">
      <alignment horizontal="right"/>
    </xf>
    <xf numFmtId="4" fontId="1" fillId="2" borderId="37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5" xfId="0" applyBorder="1"/>
    <xf numFmtId="0" fontId="1" fillId="0" borderId="62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3" fillId="0" borderId="37" xfId="0" applyFont="1" applyBorder="1"/>
    <xf numFmtId="0" fontId="0" fillId="0" borderId="0" xfId="0"/>
    <xf numFmtId="0" fontId="0" fillId="0" borderId="0" xfId="0"/>
    <xf numFmtId="4" fontId="9" fillId="2" borderId="51" xfId="0" applyNumberFormat="1" applyFont="1" applyFill="1" applyBorder="1" applyAlignment="1">
      <alignment vertical="center"/>
    </xf>
    <xf numFmtId="0" fontId="0" fillId="0" borderId="0" xfId="0"/>
    <xf numFmtId="0" fontId="0" fillId="0" borderId="0" xfId="0"/>
    <xf numFmtId="4" fontId="15" fillId="2" borderId="0" xfId="0" applyNumberFormat="1" applyFont="1" applyFill="1" applyBorder="1" applyAlignment="1"/>
    <xf numFmtId="4" fontId="9" fillId="2" borderId="65" xfId="0" applyNumberFormat="1" applyFont="1" applyFill="1" applyBorder="1" applyAlignment="1"/>
    <xf numFmtId="4" fontId="9" fillId="2" borderId="66" xfId="0" applyNumberFormat="1" applyFont="1" applyFill="1" applyBorder="1" applyAlignment="1"/>
    <xf numFmtId="4" fontId="15" fillId="2" borderId="65" xfId="0" applyNumberFormat="1" applyFont="1" applyFill="1" applyBorder="1" applyAlignment="1"/>
    <xf numFmtId="0" fontId="0" fillId="0" borderId="65" xfId="0" applyBorder="1" applyAlignment="1"/>
    <xf numFmtId="0" fontId="0" fillId="0" borderId="66" xfId="0" applyBorder="1" applyAlignment="1"/>
    <xf numFmtId="4" fontId="14" fillId="2" borderId="0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9" fontId="1" fillId="3" borderId="51" xfId="0" applyNumberFormat="1" applyFont="1" applyFill="1" applyBorder="1" applyAlignment="1">
      <alignment horizontal="center"/>
    </xf>
    <xf numFmtId="0" fontId="3" fillId="2" borderId="8" xfId="0" applyFont="1" applyFill="1" applyBorder="1" applyAlignment="1"/>
    <xf numFmtId="0" fontId="3" fillId="2" borderId="0" xfId="0" applyFont="1" applyFill="1" applyBorder="1" applyAlignment="1"/>
    <xf numFmtId="9" fontId="1" fillId="2" borderId="0" xfId="0" applyNumberFormat="1" applyFont="1" applyFill="1" applyBorder="1" applyAlignment="1">
      <alignment horizontal="left"/>
    </xf>
    <xf numFmtId="9" fontId="1" fillId="2" borderId="65" xfId="0" applyNumberFormat="1" applyFont="1" applyFill="1" applyBorder="1" applyAlignment="1">
      <alignment horizontal="left"/>
    </xf>
    <xf numFmtId="9" fontId="1" fillId="2" borderId="22" xfId="0" applyNumberFormat="1" applyFont="1" applyFill="1" applyBorder="1" applyAlignment="1">
      <alignment horizontal="left"/>
    </xf>
    <xf numFmtId="9" fontId="1" fillId="2" borderId="25" xfId="0" applyNumberFormat="1" applyFont="1" applyFill="1" applyBorder="1" applyAlignment="1">
      <alignment horizontal="left"/>
    </xf>
    <xf numFmtId="0" fontId="0" fillId="0" borderId="0" xfId="0"/>
    <xf numFmtId="9" fontId="1" fillId="2" borderId="23" xfId="0" applyNumberFormat="1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9" fontId="1" fillId="2" borderId="66" xfId="0" applyNumberFormat="1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textRotation="90"/>
    </xf>
    <xf numFmtId="0" fontId="6" fillId="2" borderId="12" xfId="0" applyFont="1" applyFill="1" applyBorder="1" applyAlignment="1" applyProtection="1">
      <alignment horizontal="center"/>
    </xf>
    <xf numFmtId="0" fontId="6" fillId="2" borderId="13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center"/>
    </xf>
    <xf numFmtId="0" fontId="1" fillId="2" borderId="5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4" fontId="1" fillId="2" borderId="56" xfId="0" applyNumberFormat="1" applyFont="1" applyFill="1" applyBorder="1" applyAlignment="1">
      <alignment horizontal="center" vertical="center"/>
    </xf>
    <xf numFmtId="4" fontId="1" fillId="2" borderId="45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4" fontId="1" fillId="2" borderId="50" xfId="0" applyNumberFormat="1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4" fontId="9" fillId="2" borderId="50" xfId="0" applyNumberFormat="1" applyFont="1" applyFill="1" applyBorder="1" applyAlignment="1">
      <alignment horizontal="center" vertical="center"/>
    </xf>
    <xf numFmtId="4" fontId="9" fillId="2" borderId="45" xfId="0" applyNumberFormat="1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4" fontId="1" fillId="2" borderId="40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4" fontId="1" fillId="2" borderId="29" xfId="0" applyNumberFormat="1" applyFont="1" applyFill="1" applyBorder="1" applyAlignment="1">
      <alignment horizontal="center" vertical="center"/>
    </xf>
    <xf numFmtId="4" fontId="1" fillId="2" borderId="30" xfId="0" applyNumberFormat="1" applyFon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/>
    </xf>
    <xf numFmtId="4" fontId="1" fillId="2" borderId="33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0" fillId="2" borderId="31" xfId="0" applyFont="1" applyFill="1" applyBorder="1" applyAlignment="1" applyProtection="1">
      <alignment horizontal="center"/>
    </xf>
    <xf numFmtId="0" fontId="10" fillId="2" borderId="53" xfId="0" applyFont="1" applyFill="1" applyBorder="1" applyAlignment="1" applyProtection="1">
      <alignment horizontal="center"/>
    </xf>
    <xf numFmtId="9" fontId="1" fillId="2" borderId="22" xfId="0" applyNumberFormat="1" applyFont="1" applyFill="1" applyBorder="1" applyAlignment="1">
      <alignment horizontal="left"/>
    </xf>
    <xf numFmtId="9" fontId="1" fillId="2" borderId="23" xfId="0" applyNumberFormat="1" applyFont="1" applyFill="1" applyBorder="1" applyAlignment="1">
      <alignment horizontal="left"/>
    </xf>
    <xf numFmtId="9" fontId="1" fillId="2" borderId="65" xfId="0" applyNumberFormat="1" applyFont="1" applyFill="1" applyBorder="1" applyAlignment="1">
      <alignment horizontal="left"/>
    </xf>
    <xf numFmtId="9" fontId="1" fillId="2" borderId="66" xfId="0" applyNumberFormat="1" applyFont="1" applyFill="1" applyBorder="1" applyAlignment="1">
      <alignment horizontal="left"/>
    </xf>
    <xf numFmtId="9" fontId="1" fillId="2" borderId="31" xfId="0" applyNumberFormat="1" applyFont="1" applyFill="1" applyBorder="1" applyAlignment="1">
      <alignment horizontal="center"/>
    </xf>
    <xf numFmtId="9" fontId="1" fillId="2" borderId="53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left"/>
    </xf>
    <xf numFmtId="9" fontId="1" fillId="2" borderId="24" xfId="0" applyNumberFormat="1" applyFont="1" applyFill="1" applyBorder="1" applyAlignment="1">
      <alignment horizontal="left"/>
    </xf>
    <xf numFmtId="9" fontId="1" fillId="2" borderId="0" xfId="0" applyNumberFormat="1" applyFont="1" applyFill="1" applyBorder="1" applyAlignment="1">
      <alignment horizontal="left"/>
    </xf>
    <xf numFmtId="9" fontId="1" fillId="2" borderId="25" xfId="0" applyNumberFormat="1" applyFont="1" applyFill="1" applyBorder="1" applyAlignment="1">
      <alignment horizontal="left"/>
    </xf>
    <xf numFmtId="9" fontId="1" fillId="2" borderId="31" xfId="0" applyNumberFormat="1" applyFont="1" applyFill="1" applyBorder="1" applyAlignment="1">
      <alignment horizontal="center" vertical="center"/>
    </xf>
    <xf numFmtId="9" fontId="1" fillId="2" borderId="67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4" fontId="13" fillId="2" borderId="53" xfId="0" applyNumberFormat="1" applyFont="1" applyFill="1" applyBorder="1" applyAlignment="1">
      <alignment horizontal="center" vertical="center"/>
    </xf>
    <xf numFmtId="4" fontId="13" fillId="2" borderId="67" xfId="0" applyNumberFormat="1" applyFont="1" applyFill="1" applyBorder="1" applyAlignment="1">
      <alignment horizontal="center" vertical="center"/>
    </xf>
    <xf numFmtId="0" fontId="10" fillId="2" borderId="53" xfId="0" applyFont="1" applyFill="1" applyBorder="1" applyAlignment="1" applyProtection="1">
      <alignment horizontal="center" vertical="center"/>
    </xf>
    <xf numFmtId="9" fontId="1" fillId="2" borderId="69" xfId="0" applyNumberFormat="1" applyFont="1" applyFill="1" applyBorder="1" applyAlignment="1">
      <alignment horizontal="left"/>
    </xf>
    <xf numFmtId="9" fontId="1" fillId="2" borderId="53" xfId="0" applyNumberFormat="1" applyFont="1" applyFill="1" applyBorder="1" applyAlignment="1">
      <alignment horizontal="center" vertical="center"/>
    </xf>
    <xf numFmtId="0" fontId="10" fillId="2" borderId="67" xfId="0" applyFont="1" applyFill="1" applyBorder="1" applyAlignment="1" applyProtection="1">
      <alignment horizontal="center"/>
    </xf>
    <xf numFmtId="0" fontId="0" fillId="0" borderId="0" xfId="0"/>
    <xf numFmtId="0" fontId="0" fillId="0" borderId="25" xfId="0" applyBorder="1"/>
    <xf numFmtId="9" fontId="1" fillId="2" borderId="68" xfId="0" applyNumberFormat="1" applyFont="1" applyFill="1" applyBorder="1" applyAlignment="1">
      <alignment horizontal="center" vertical="center"/>
    </xf>
    <xf numFmtId="4" fontId="13" fillId="2" borderId="68" xfId="0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4" fontId="9" fillId="2" borderId="31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1" xfId="0" applyNumberFormat="1" applyFont="1" applyFill="1" applyBorder="1" applyAlignment="1">
      <alignment horizontal="center" vertical="center"/>
    </xf>
    <xf numFmtId="4" fontId="1" fillId="2" borderId="63" xfId="0" applyNumberFormat="1" applyFont="1" applyFill="1" applyBorder="1" applyAlignment="1">
      <alignment horizontal="center"/>
    </xf>
    <xf numFmtId="4" fontId="1" fillId="2" borderId="64" xfId="0" applyNumberFormat="1" applyFont="1" applyFill="1" applyBorder="1" applyAlignment="1">
      <alignment horizontal="center"/>
    </xf>
    <xf numFmtId="9" fontId="1" fillId="2" borderId="7" xfId="0" applyNumberFormat="1" applyFont="1" applyFill="1" applyBorder="1" applyAlignment="1">
      <alignment horizontal="left"/>
    </xf>
    <xf numFmtId="0" fontId="1" fillId="2" borderId="24" xfId="0" applyFont="1" applyFill="1" applyBorder="1" applyAlignment="1">
      <alignment horizontal="center" vertical="center"/>
    </xf>
    <xf numFmtId="4" fontId="1" fillId="2" borderId="21" xfId="0" applyNumberFormat="1" applyFont="1" applyFill="1" applyBorder="1" applyAlignment="1">
      <alignment horizontal="left"/>
    </xf>
    <xf numFmtId="4" fontId="1" fillId="2" borderId="22" xfId="0" applyNumberFormat="1" applyFont="1" applyFill="1" applyBorder="1" applyAlignment="1">
      <alignment horizontal="left"/>
    </xf>
    <xf numFmtId="4" fontId="1" fillId="2" borderId="69" xfId="0" applyNumberFormat="1" applyFont="1" applyFill="1" applyBorder="1" applyAlignment="1">
      <alignment horizontal="left"/>
    </xf>
    <xf numFmtId="4" fontId="1" fillId="2" borderId="65" xfId="0" applyNumberFormat="1" applyFont="1" applyFill="1" applyBorder="1" applyAlignment="1">
      <alignment horizontal="left"/>
    </xf>
    <xf numFmtId="0" fontId="10" fillId="2" borderId="24" xfId="0" applyFont="1" applyFill="1" applyBorder="1" applyAlignment="1" applyProtection="1">
      <alignment horizontal="center" vertical="center"/>
    </xf>
    <xf numFmtId="9" fontId="1" fillId="2" borderId="24" xfId="0" applyNumberFormat="1" applyFont="1" applyFill="1" applyBorder="1" applyAlignment="1">
      <alignment horizontal="center"/>
    </xf>
    <xf numFmtId="9" fontId="1" fillId="2" borderId="0" xfId="0" applyNumberFormat="1" applyFont="1" applyFill="1" applyBorder="1" applyAlignment="1">
      <alignment horizontal="center"/>
    </xf>
    <xf numFmtId="9" fontId="1" fillId="2" borderId="25" xfId="0" applyNumberFormat="1" applyFont="1" applyFill="1" applyBorder="1" applyAlignment="1">
      <alignment horizontal="center"/>
    </xf>
    <xf numFmtId="9" fontId="1" fillId="2" borderId="21" xfId="0" applyNumberFormat="1" applyFont="1" applyFill="1" applyBorder="1" applyAlignment="1">
      <alignment horizontal="left" vertical="center"/>
    </xf>
    <xf numFmtId="9" fontId="1" fillId="2" borderId="22" xfId="0" applyNumberFormat="1" applyFont="1" applyFill="1" applyBorder="1" applyAlignment="1">
      <alignment horizontal="left" vertical="center"/>
    </xf>
    <xf numFmtId="9" fontId="1" fillId="2" borderId="69" xfId="0" applyNumberFormat="1" applyFont="1" applyFill="1" applyBorder="1" applyAlignment="1">
      <alignment horizontal="left" vertical="center"/>
    </xf>
    <xf numFmtId="9" fontId="1" fillId="2" borderId="6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27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257175</xdr:colOff>
      <xdr:row>1</xdr:row>
      <xdr:rowOff>38100</xdr:rowOff>
    </xdr:from>
    <xdr:to>
      <xdr:col>11</xdr:col>
      <xdr:colOff>0</xdr:colOff>
      <xdr:row>5</xdr:row>
      <xdr:rowOff>76200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11100" y="228600"/>
          <a:ext cx="962025" cy="1028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196850</xdr:colOff>
      <xdr:row>94</xdr:row>
      <xdr:rowOff>60325</xdr:rowOff>
    </xdr:from>
    <xdr:to>
      <xdr:col>10</xdr:col>
      <xdr:colOff>1158875</xdr:colOff>
      <xdr:row>98</xdr:row>
      <xdr:rowOff>98425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47600" y="23872825"/>
          <a:ext cx="962025" cy="1054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view="pageBreakPreview" zoomScale="90" zoomScaleSheetLayoutView="90" workbookViewId="0">
      <selection activeCell="C31" sqref="C31:C32"/>
    </sheetView>
  </sheetViews>
  <sheetFormatPr defaultRowHeight="15"/>
  <cols>
    <col min="2" max="2" width="42.5703125" customWidth="1"/>
    <col min="3" max="3" width="20" customWidth="1"/>
    <col min="4" max="6" width="20.85546875" customWidth="1"/>
    <col min="7" max="7" width="20.28515625" customWidth="1"/>
  </cols>
  <sheetData>
    <row r="1" spans="1:10">
      <c r="A1" s="252" t="s">
        <v>9</v>
      </c>
      <c r="B1" s="253"/>
      <c r="C1" s="253"/>
      <c r="D1" s="253"/>
      <c r="E1" s="253"/>
      <c r="F1" s="253"/>
      <c r="G1" s="254"/>
    </row>
    <row r="2" spans="1:10">
      <c r="A2" s="255" t="s">
        <v>108</v>
      </c>
      <c r="B2" s="256"/>
      <c r="C2" s="256"/>
      <c r="D2" s="256"/>
      <c r="E2" s="256"/>
      <c r="F2" s="256"/>
      <c r="G2" s="257"/>
    </row>
    <row r="3" spans="1:10" ht="18">
      <c r="A3" s="192" t="s">
        <v>222</v>
      </c>
      <c r="B3" s="193"/>
      <c r="C3" s="123"/>
      <c r="D3" s="124"/>
      <c r="E3" s="124"/>
      <c r="F3" s="124"/>
      <c r="G3" s="125"/>
    </row>
    <row r="4" spans="1:10" ht="18">
      <c r="A4" s="230" t="s">
        <v>220</v>
      </c>
      <c r="B4" s="231"/>
      <c r="C4" s="123"/>
      <c r="D4" s="124"/>
      <c r="E4" s="182" t="s">
        <v>316</v>
      </c>
      <c r="F4" s="182"/>
      <c r="G4" s="125"/>
    </row>
    <row r="5" spans="1:10" ht="18.75" thickBot="1">
      <c r="A5" s="35" t="s">
        <v>221</v>
      </c>
      <c r="B5" s="35"/>
      <c r="C5" s="183"/>
      <c r="D5" s="183"/>
      <c r="E5" s="185" t="s">
        <v>13</v>
      </c>
      <c r="F5" s="183"/>
      <c r="G5" s="184"/>
    </row>
    <row r="6" spans="1:10" ht="15.75" thickBot="1">
      <c r="A6" s="126" t="s">
        <v>1</v>
      </c>
      <c r="B6" s="127" t="s">
        <v>2</v>
      </c>
      <c r="C6" s="128" t="s">
        <v>109</v>
      </c>
      <c r="D6" s="258" t="s">
        <v>110</v>
      </c>
      <c r="E6" s="259"/>
      <c r="F6" s="259"/>
      <c r="G6" s="260" t="s">
        <v>6</v>
      </c>
    </row>
    <row r="7" spans="1:10" ht="15.75" thickBot="1">
      <c r="A7" s="129"/>
      <c r="B7" s="130"/>
      <c r="C7" s="131" t="s">
        <v>111</v>
      </c>
      <c r="D7" s="132" t="s">
        <v>112</v>
      </c>
      <c r="E7" s="132" t="s">
        <v>113</v>
      </c>
      <c r="F7" s="132" t="s">
        <v>120</v>
      </c>
      <c r="G7" s="261"/>
    </row>
    <row r="8" spans="1:10" ht="16.5" thickTop="1" thickBot="1">
      <c r="A8" s="133"/>
      <c r="B8" s="134" t="s">
        <v>114</v>
      </c>
      <c r="C8" s="135"/>
      <c r="D8" s="136" t="s">
        <v>115</v>
      </c>
      <c r="E8" s="136" t="s">
        <v>115</v>
      </c>
      <c r="F8" s="136" t="s">
        <v>115</v>
      </c>
      <c r="G8" s="137"/>
    </row>
    <row r="9" spans="1:10" ht="15.75" thickTop="1">
      <c r="A9" s="249">
        <v>1</v>
      </c>
      <c r="B9" s="250" t="s">
        <v>17</v>
      </c>
      <c r="C9" s="251">
        <f>ATUALIZADA!$K$16</f>
        <v>9386.3734354500011</v>
      </c>
      <c r="D9" s="164">
        <v>1</v>
      </c>
      <c r="E9" s="150">
        <v>0</v>
      </c>
      <c r="F9" s="150">
        <v>0</v>
      </c>
      <c r="G9" s="168">
        <v>1</v>
      </c>
    </row>
    <row r="10" spans="1:10" ht="15.75" thickBot="1">
      <c r="A10" s="237"/>
      <c r="B10" s="239"/>
      <c r="C10" s="241"/>
      <c r="D10" s="151">
        <f>C9</f>
        <v>9386.3734354500011</v>
      </c>
      <c r="E10" s="152">
        <v>0</v>
      </c>
      <c r="F10" s="152">
        <v>0</v>
      </c>
      <c r="G10" s="141">
        <f>D10+E10+F10</f>
        <v>9386.3734354500011</v>
      </c>
    </row>
    <row r="11" spans="1:10">
      <c r="A11" s="244">
        <v>2</v>
      </c>
      <c r="B11" s="242" t="s">
        <v>154</v>
      </c>
      <c r="C11" s="243">
        <f>ATUALIZADA!$K$24</f>
        <v>1808.2023101699997</v>
      </c>
      <c r="D11" s="165">
        <v>1</v>
      </c>
      <c r="E11" s="155">
        <v>0</v>
      </c>
      <c r="F11" s="155">
        <v>0</v>
      </c>
      <c r="G11" s="169">
        <v>1</v>
      </c>
    </row>
    <row r="12" spans="1:10" ht="15.75" thickBot="1">
      <c r="A12" s="237"/>
      <c r="B12" s="239"/>
      <c r="C12" s="241"/>
      <c r="D12" s="151">
        <f>C11</f>
        <v>1808.2023101699997</v>
      </c>
      <c r="E12" s="156">
        <v>0</v>
      </c>
      <c r="F12" s="156">
        <v>0</v>
      </c>
      <c r="G12" s="141">
        <f>D12+E12+F12</f>
        <v>1808.2023101699997</v>
      </c>
    </row>
    <row r="13" spans="1:10">
      <c r="A13" s="236">
        <v>3</v>
      </c>
      <c r="B13" s="242" t="s">
        <v>118</v>
      </c>
      <c r="C13" s="243">
        <f>ATUALIZADA!$K$45</f>
        <v>9101.9743176000011</v>
      </c>
      <c r="D13" s="191">
        <v>0.5</v>
      </c>
      <c r="E13" s="191">
        <v>0.5</v>
      </c>
      <c r="F13" s="160">
        <v>0</v>
      </c>
      <c r="G13" s="169">
        <v>1</v>
      </c>
    </row>
    <row r="14" spans="1:10" ht="15.75" thickBot="1">
      <c r="A14" s="237"/>
      <c r="B14" s="239"/>
      <c r="C14" s="241"/>
      <c r="D14" s="151">
        <f>C13*0.5</f>
        <v>4550.9871588000005</v>
      </c>
      <c r="E14" s="156">
        <f>C13*0.5</f>
        <v>4550.9871588000005</v>
      </c>
      <c r="F14" s="156">
        <v>0</v>
      </c>
      <c r="G14" s="153">
        <f>D14+E14+F14</f>
        <v>9101.9743176000011</v>
      </c>
    </row>
    <row r="15" spans="1:10">
      <c r="A15" s="244">
        <v>4</v>
      </c>
      <c r="B15" s="242" t="s">
        <v>19</v>
      </c>
      <c r="C15" s="243">
        <f>ATUALIZADA!$K$48</f>
        <v>1468.0507559999999</v>
      </c>
      <c r="D15" s="166">
        <v>1</v>
      </c>
      <c r="E15" s="160">
        <v>0</v>
      </c>
      <c r="F15" s="160">
        <v>0</v>
      </c>
      <c r="G15" s="169">
        <v>1</v>
      </c>
    </row>
    <row r="16" spans="1:10" ht="15.75" thickBot="1">
      <c r="A16" s="237"/>
      <c r="B16" s="239"/>
      <c r="C16" s="241"/>
      <c r="D16" s="157">
        <f>C15</f>
        <v>1468.0507559999999</v>
      </c>
      <c r="E16" s="158">
        <v>0</v>
      </c>
      <c r="F16" s="158">
        <v>0</v>
      </c>
      <c r="G16" s="141">
        <f>D16+E16+F16</f>
        <v>1468.0507559999999</v>
      </c>
      <c r="J16" s="138"/>
    </row>
    <row r="17" spans="1:11">
      <c r="A17" s="236">
        <v>5</v>
      </c>
      <c r="B17" s="242" t="s">
        <v>20</v>
      </c>
      <c r="C17" s="243">
        <f>ATUALIZADA!$K$55</f>
        <v>4150.7976060000001</v>
      </c>
      <c r="D17" s="159">
        <v>0</v>
      </c>
      <c r="E17" s="166">
        <v>1</v>
      </c>
      <c r="F17" s="160">
        <v>0</v>
      </c>
      <c r="G17" s="169">
        <v>1</v>
      </c>
      <c r="J17" s="138"/>
    </row>
    <row r="18" spans="1:11" ht="15.75" thickBot="1">
      <c r="A18" s="237"/>
      <c r="B18" s="239"/>
      <c r="C18" s="241"/>
      <c r="D18" s="161">
        <v>0</v>
      </c>
      <c r="E18" s="158">
        <f>C17</f>
        <v>4150.7976060000001</v>
      </c>
      <c r="F18" s="158">
        <v>0</v>
      </c>
      <c r="G18" s="141">
        <f>D18+E18+F18</f>
        <v>4150.7976060000001</v>
      </c>
      <c r="J18" s="138"/>
    </row>
    <row r="19" spans="1:11">
      <c r="A19" s="244">
        <v>6</v>
      </c>
      <c r="B19" s="245" t="s">
        <v>23</v>
      </c>
      <c r="C19" s="243">
        <f>ATUALIZADA!$K$65</f>
        <v>3292.3688029200002</v>
      </c>
      <c r="D19" s="154">
        <v>0</v>
      </c>
      <c r="E19" s="154">
        <v>0</v>
      </c>
      <c r="F19" s="165">
        <v>1</v>
      </c>
      <c r="G19" s="169">
        <v>1</v>
      </c>
      <c r="J19" s="138"/>
    </row>
    <row r="20" spans="1:11" ht="15.75" thickBot="1">
      <c r="A20" s="237"/>
      <c r="B20" s="246"/>
      <c r="C20" s="241"/>
      <c r="D20" s="157">
        <v>0</v>
      </c>
      <c r="E20" s="140">
        <v>0</v>
      </c>
      <c r="F20" s="140">
        <f>C19</f>
        <v>3292.3688029200002</v>
      </c>
      <c r="G20" s="141">
        <f>D20+E20+F20</f>
        <v>3292.3688029200002</v>
      </c>
      <c r="J20" s="138"/>
    </row>
    <row r="21" spans="1:11" s="177" customFormat="1">
      <c r="A21" s="236">
        <v>7</v>
      </c>
      <c r="B21" s="245" t="s">
        <v>29</v>
      </c>
      <c r="C21" s="243">
        <f>ATUALIZADA!$K$71</f>
        <v>9459.6300029999984</v>
      </c>
      <c r="D21" s="154">
        <v>0</v>
      </c>
      <c r="E21" s="165">
        <v>1</v>
      </c>
      <c r="F21" s="154">
        <v>0</v>
      </c>
      <c r="G21" s="169">
        <v>1</v>
      </c>
      <c r="J21" s="138"/>
    </row>
    <row r="22" spans="1:11" s="177" customFormat="1" ht="15.75" thickBot="1">
      <c r="A22" s="237"/>
      <c r="B22" s="246"/>
      <c r="C22" s="241"/>
      <c r="D22" s="157">
        <v>0</v>
      </c>
      <c r="E22" s="158">
        <f>C21</f>
        <v>9459.6300029999984</v>
      </c>
      <c r="F22" s="158">
        <v>0</v>
      </c>
      <c r="G22" s="141">
        <f>D22+E22+F22</f>
        <v>9459.6300029999984</v>
      </c>
      <c r="J22" s="138"/>
    </row>
    <row r="23" spans="1:11" s="177" customFormat="1">
      <c r="A23" s="244">
        <v>8</v>
      </c>
      <c r="B23" s="242" t="s">
        <v>33</v>
      </c>
      <c r="C23" s="243">
        <f>ATUALIZADA!$K$78</f>
        <v>8896.8817682999997</v>
      </c>
      <c r="D23" s="154">
        <v>0</v>
      </c>
      <c r="E23" s="154">
        <v>0</v>
      </c>
      <c r="F23" s="165">
        <v>1</v>
      </c>
      <c r="G23" s="169">
        <v>1</v>
      </c>
      <c r="J23" s="138"/>
    </row>
    <row r="24" spans="1:11" s="177" customFormat="1" ht="15.75" thickBot="1">
      <c r="A24" s="237"/>
      <c r="B24" s="239"/>
      <c r="C24" s="241"/>
      <c r="D24" s="157">
        <v>0</v>
      </c>
      <c r="E24" s="158">
        <v>0</v>
      </c>
      <c r="F24" s="158">
        <f>C23</f>
        <v>8896.8817682999997</v>
      </c>
      <c r="G24" s="141">
        <f>D24+E24+F24</f>
        <v>8896.8817682999997</v>
      </c>
      <c r="J24" s="138"/>
    </row>
    <row r="25" spans="1:11">
      <c r="A25" s="236">
        <v>9</v>
      </c>
      <c r="B25" s="242" t="s">
        <v>116</v>
      </c>
      <c r="C25" s="243">
        <f>ATUALIZADA!$K$84</f>
        <v>40518.682878</v>
      </c>
      <c r="D25" s="154">
        <v>0</v>
      </c>
      <c r="E25" s="165">
        <v>0.5</v>
      </c>
      <c r="F25" s="165">
        <v>0.5</v>
      </c>
      <c r="G25" s="169">
        <v>1</v>
      </c>
      <c r="J25" s="138"/>
    </row>
    <row r="26" spans="1:11" ht="15.75" thickBot="1">
      <c r="A26" s="237"/>
      <c r="B26" s="239"/>
      <c r="C26" s="241"/>
      <c r="D26" s="157">
        <v>0</v>
      </c>
      <c r="E26" s="156">
        <f>C25/2</f>
        <v>20259.341439</v>
      </c>
      <c r="F26" s="156">
        <f>C25/2</f>
        <v>20259.341439</v>
      </c>
      <c r="G26" s="162">
        <f>D26+E26+F26</f>
        <v>40518.682878</v>
      </c>
      <c r="J26" s="138"/>
    </row>
    <row r="27" spans="1:11">
      <c r="A27" s="244">
        <v>10</v>
      </c>
      <c r="B27" s="242" t="s">
        <v>54</v>
      </c>
      <c r="C27" s="243">
        <f>ATUALIZADA!$K$89</f>
        <v>11754.779253000001</v>
      </c>
      <c r="D27" s="155">
        <v>0</v>
      </c>
      <c r="E27" s="155">
        <v>0</v>
      </c>
      <c r="F27" s="166">
        <v>1</v>
      </c>
      <c r="G27" s="169">
        <v>1</v>
      </c>
      <c r="J27" s="138"/>
    </row>
    <row r="28" spans="1:11" ht="15.75" thickBot="1">
      <c r="A28" s="237"/>
      <c r="B28" s="239"/>
      <c r="C28" s="241"/>
      <c r="D28" s="157">
        <v>0</v>
      </c>
      <c r="E28" s="158">
        <v>0</v>
      </c>
      <c r="F28" s="158">
        <f>C27</f>
        <v>11754.779253000001</v>
      </c>
      <c r="G28" s="141">
        <f>D28+E28+F28</f>
        <v>11754.779253000001</v>
      </c>
      <c r="J28" s="138"/>
    </row>
    <row r="29" spans="1:11">
      <c r="A29" s="236">
        <v>11</v>
      </c>
      <c r="B29" s="238" t="s">
        <v>36</v>
      </c>
      <c r="C29" s="240">
        <f>ATUALIZADA!$K$92</f>
        <v>1607.4355736999998</v>
      </c>
      <c r="D29" s="163">
        <v>0</v>
      </c>
      <c r="E29" s="149">
        <v>0</v>
      </c>
      <c r="F29" s="167">
        <v>1</v>
      </c>
      <c r="G29" s="169">
        <v>1</v>
      </c>
    </row>
    <row r="30" spans="1:11" ht="15.75" thickBot="1">
      <c r="A30" s="237"/>
      <c r="B30" s="239"/>
      <c r="C30" s="241"/>
      <c r="D30" s="139">
        <v>0</v>
      </c>
      <c r="E30" s="140">
        <v>0</v>
      </c>
      <c r="F30" s="140">
        <f>C29</f>
        <v>1607.4355736999998</v>
      </c>
      <c r="G30" s="141">
        <f>D30+E30+F30</f>
        <v>1607.4355736999998</v>
      </c>
    </row>
    <row r="31" spans="1:11">
      <c r="A31" s="142"/>
      <c r="B31" s="143" t="s">
        <v>6</v>
      </c>
      <c r="C31" s="247">
        <f>C9+C11+C13+C15+C17+C19+C21+C23+C25+C27+C29</f>
        <v>101445.17670414</v>
      </c>
      <c r="D31" s="144">
        <f>D10+D12+D14+D16+D18+D20+D22+D24+D26+D28+D30</f>
        <v>17213.61366042</v>
      </c>
      <c r="E31" s="144">
        <f>E10+E12+E14+E16+E18+E20+E22+E24+E26+E28+E30</f>
        <v>38420.756206799997</v>
      </c>
      <c r="F31" s="144">
        <f>F10+F12+F14+F16+F18+F20+F22+F24+F26+F28+F30</f>
        <v>45810.806836920005</v>
      </c>
      <c r="G31" s="179">
        <f>G10+G12+G14+G16+G18+G20+G22+G24+G26+G28+G30</f>
        <v>101445.17670414</v>
      </c>
      <c r="I31" s="138"/>
      <c r="J31" s="138"/>
      <c r="K31" s="138"/>
    </row>
    <row r="32" spans="1:11" ht="15.75" thickBot="1">
      <c r="A32" s="145"/>
      <c r="B32" s="146" t="s">
        <v>117</v>
      </c>
      <c r="C32" s="248"/>
      <c r="D32" s="147">
        <f>D31</f>
        <v>17213.61366042</v>
      </c>
      <c r="E32" s="147">
        <f>D32+E31</f>
        <v>55634.369867219997</v>
      </c>
      <c r="F32" s="147">
        <f>E32+F31</f>
        <v>101445.17670414</v>
      </c>
      <c r="G32" s="148">
        <f>F32</f>
        <v>101445.17670414</v>
      </c>
      <c r="H32" s="138"/>
    </row>
  </sheetData>
  <mergeCells count="39">
    <mergeCell ref="A9:A10"/>
    <mergeCell ref="B9:B10"/>
    <mergeCell ref="C9:C10"/>
    <mergeCell ref="C17:C18"/>
    <mergeCell ref="A1:G1"/>
    <mergeCell ref="A2:G2"/>
    <mergeCell ref="D6:F6"/>
    <mergeCell ref="G6:G7"/>
    <mergeCell ref="A4:B4"/>
    <mergeCell ref="C31:C32"/>
    <mergeCell ref="A11:A12"/>
    <mergeCell ref="B11:B12"/>
    <mergeCell ref="A13:A14"/>
    <mergeCell ref="A27:A28"/>
    <mergeCell ref="B27:B28"/>
    <mergeCell ref="C27:C28"/>
    <mergeCell ref="A21:A22"/>
    <mergeCell ref="A25:A26"/>
    <mergeCell ref="B13:B14"/>
    <mergeCell ref="B17:B18"/>
    <mergeCell ref="B25:B26"/>
    <mergeCell ref="C25:C26"/>
    <mergeCell ref="A15:A16"/>
    <mergeCell ref="C11:C12"/>
    <mergeCell ref="C13:C14"/>
    <mergeCell ref="A29:A30"/>
    <mergeCell ref="B29:B30"/>
    <mergeCell ref="C29:C30"/>
    <mergeCell ref="B15:B16"/>
    <mergeCell ref="C15:C16"/>
    <mergeCell ref="A19:A20"/>
    <mergeCell ref="B19:B20"/>
    <mergeCell ref="C19:C20"/>
    <mergeCell ref="A23:A24"/>
    <mergeCell ref="B23:B24"/>
    <mergeCell ref="B21:B22"/>
    <mergeCell ref="C21:C22"/>
    <mergeCell ref="C23:C24"/>
    <mergeCell ref="A17:A18"/>
  </mergeCells>
  <pageMargins left="0.51181102362204722" right="0.51181102362204722" top="0.78740157480314965" bottom="0.78740157480314965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0"/>
  <sheetViews>
    <sheetView view="pageBreakPreview" topLeftCell="A19" zoomScale="60" workbookViewId="0">
      <selection activeCell="B57" sqref="B57:B58"/>
    </sheetView>
  </sheetViews>
  <sheetFormatPr defaultRowHeight="15"/>
  <cols>
    <col min="1" max="1" width="8.140625" customWidth="1"/>
    <col min="2" max="2" width="47.85546875" customWidth="1"/>
    <col min="3" max="3" width="22.28515625" customWidth="1"/>
    <col min="4" max="4" width="17.140625" customWidth="1"/>
    <col min="5" max="5" width="18.140625" customWidth="1"/>
    <col min="6" max="6" width="59.140625" customWidth="1"/>
    <col min="7" max="7" width="17.42578125" hidden="1" customWidth="1"/>
    <col min="8" max="8" width="17.85546875" hidden="1" customWidth="1"/>
    <col min="9" max="9" width="10.140625" customWidth="1"/>
    <col min="10" max="10" width="13.5703125" customWidth="1"/>
    <col min="11" max="11" width="10.42578125" customWidth="1"/>
  </cols>
  <sheetData>
    <row r="1" spans="1:11">
      <c r="A1" s="252" t="s">
        <v>9</v>
      </c>
      <c r="B1" s="253"/>
      <c r="C1" s="253"/>
      <c r="D1" s="253"/>
      <c r="E1" s="253"/>
      <c r="F1" s="253"/>
      <c r="G1" s="253"/>
      <c r="H1" s="253"/>
      <c r="I1" s="253"/>
      <c r="J1" s="253"/>
      <c r="K1" s="254"/>
    </row>
    <row r="2" spans="1:11">
      <c r="A2" s="255" t="s">
        <v>121</v>
      </c>
      <c r="B2" s="290"/>
      <c r="C2" s="290"/>
      <c r="D2" s="290"/>
      <c r="E2" s="290"/>
      <c r="F2" s="290"/>
      <c r="G2" s="290"/>
      <c r="H2" s="290"/>
      <c r="I2" s="290"/>
      <c r="J2" s="290"/>
      <c r="K2" s="291"/>
    </row>
    <row r="3" spans="1:11" ht="18">
      <c r="A3" s="192" t="s">
        <v>222</v>
      </c>
      <c r="B3" s="193"/>
      <c r="C3" s="188"/>
      <c r="D3" s="124"/>
      <c r="E3" s="124"/>
      <c r="F3" s="124"/>
      <c r="G3" s="123"/>
      <c r="H3" s="125"/>
      <c r="I3" s="123"/>
      <c r="J3" s="172"/>
      <c r="K3" s="173"/>
    </row>
    <row r="4" spans="1:11" ht="18">
      <c r="A4" s="230" t="s">
        <v>220</v>
      </c>
      <c r="B4" s="231"/>
      <c r="C4" s="123"/>
      <c r="D4" s="124"/>
      <c r="E4" s="124"/>
      <c r="F4" s="182" t="s">
        <v>219</v>
      </c>
      <c r="G4" s="123"/>
      <c r="H4" s="125"/>
      <c r="I4" s="123"/>
      <c r="J4" s="172"/>
      <c r="K4" s="173"/>
    </row>
    <row r="5" spans="1:11" ht="18.75" thickBot="1">
      <c r="A5" s="35" t="s">
        <v>221</v>
      </c>
      <c r="B5" s="35"/>
      <c r="C5" s="183"/>
      <c r="D5" s="186"/>
      <c r="E5" s="186"/>
      <c r="F5" s="185" t="s">
        <v>13</v>
      </c>
      <c r="G5" s="186"/>
      <c r="H5" s="187"/>
      <c r="I5" s="171"/>
      <c r="J5" s="172"/>
      <c r="K5" s="173"/>
    </row>
    <row r="6" spans="1:11">
      <c r="A6" s="302" t="s">
        <v>1</v>
      </c>
      <c r="B6" s="300" t="s">
        <v>2</v>
      </c>
      <c r="C6" s="304" t="s">
        <v>122</v>
      </c>
      <c r="D6" s="304"/>
      <c r="E6" s="304"/>
      <c r="F6" s="304"/>
      <c r="G6" s="304"/>
      <c r="H6" s="305"/>
      <c r="I6" s="298" t="s">
        <v>196</v>
      </c>
      <c r="J6" s="296" t="s">
        <v>123</v>
      </c>
      <c r="K6" s="294" t="s">
        <v>6</v>
      </c>
    </row>
    <row r="7" spans="1:11" ht="15.75" thickBot="1">
      <c r="A7" s="303"/>
      <c r="B7" s="301"/>
      <c r="C7" s="306"/>
      <c r="D7" s="306"/>
      <c r="E7" s="306"/>
      <c r="F7" s="306"/>
      <c r="G7" s="306"/>
      <c r="H7" s="307"/>
      <c r="I7" s="299"/>
      <c r="J7" s="297"/>
      <c r="K7" s="295"/>
    </row>
    <row r="8" spans="1:11" ht="16.5" thickTop="1" thickBot="1">
      <c r="A8" s="174">
        <v>1</v>
      </c>
      <c r="B8" s="175" t="s">
        <v>114</v>
      </c>
      <c r="C8" s="308"/>
      <c r="D8" s="308"/>
      <c r="E8" s="308"/>
      <c r="F8" s="308"/>
      <c r="G8" s="308"/>
      <c r="H8" s="309"/>
      <c r="I8" s="170"/>
      <c r="J8" s="176"/>
      <c r="K8" s="176"/>
    </row>
    <row r="9" spans="1:11" ht="9.9499999999999993" customHeight="1" thickTop="1">
      <c r="A9" s="311">
        <v>2</v>
      </c>
      <c r="B9" s="273" t="s">
        <v>155</v>
      </c>
      <c r="C9" s="310" t="s">
        <v>291</v>
      </c>
      <c r="D9" s="310"/>
      <c r="E9" s="310"/>
      <c r="F9" s="310"/>
      <c r="G9" s="310"/>
      <c r="H9" s="310"/>
      <c r="I9" s="292" t="s">
        <v>124</v>
      </c>
      <c r="J9" s="293">
        <v>3.2</v>
      </c>
      <c r="K9" s="285">
        <v>3.2</v>
      </c>
    </row>
    <row r="10" spans="1:11" ht="9.9499999999999993" customHeight="1" thickBot="1">
      <c r="A10" s="311"/>
      <c r="B10" s="273"/>
      <c r="C10" s="279"/>
      <c r="D10" s="279"/>
      <c r="E10" s="279"/>
      <c r="F10" s="279"/>
      <c r="G10" s="279"/>
      <c r="H10" s="279"/>
      <c r="I10" s="282"/>
      <c r="J10" s="285"/>
      <c r="K10" s="285"/>
    </row>
    <row r="11" spans="1:11" ht="9.9499999999999993" customHeight="1">
      <c r="A11" s="272">
        <v>3</v>
      </c>
      <c r="B11" s="275" t="s">
        <v>125</v>
      </c>
      <c r="C11" s="278" t="s">
        <v>290</v>
      </c>
      <c r="D11" s="279"/>
      <c r="E11" s="279"/>
      <c r="F11" s="279"/>
      <c r="G11" s="279"/>
      <c r="H11" s="280"/>
      <c r="I11" s="270" t="s">
        <v>126</v>
      </c>
      <c r="J11" s="283">
        <v>11.95</v>
      </c>
      <c r="K11" s="283">
        <v>12</v>
      </c>
    </row>
    <row r="12" spans="1:11" ht="9.9499999999999993" customHeight="1" thickBot="1">
      <c r="A12" s="273"/>
      <c r="B12" s="275"/>
      <c r="C12" s="278"/>
      <c r="D12" s="279"/>
      <c r="E12" s="279"/>
      <c r="F12" s="279"/>
      <c r="G12" s="279"/>
      <c r="H12" s="280"/>
      <c r="I12" s="271"/>
      <c r="J12" s="284"/>
      <c r="K12" s="284"/>
    </row>
    <row r="13" spans="1:11" ht="9.9499999999999993" customHeight="1">
      <c r="A13" s="273"/>
      <c r="B13" s="274" t="s">
        <v>264</v>
      </c>
      <c r="C13" s="266" t="s">
        <v>265</v>
      </c>
      <c r="D13" s="266"/>
      <c r="E13" s="266"/>
      <c r="F13" s="266"/>
      <c r="G13" s="266"/>
      <c r="H13" s="267"/>
      <c r="I13" s="270" t="s">
        <v>126</v>
      </c>
      <c r="J13" s="283">
        <v>175.6</v>
      </c>
      <c r="K13" s="283">
        <v>176</v>
      </c>
    </row>
    <row r="14" spans="1:11" ht="9.9499999999999993" customHeight="1" thickBot="1">
      <c r="A14" s="276"/>
      <c r="B14" s="286"/>
      <c r="C14" s="268"/>
      <c r="D14" s="268"/>
      <c r="E14" s="268"/>
      <c r="F14" s="268"/>
      <c r="G14" s="268"/>
      <c r="H14" s="269"/>
      <c r="I14" s="271"/>
      <c r="J14" s="284"/>
      <c r="K14" s="284"/>
    </row>
    <row r="15" spans="1:11" s="190" customFormat="1" ht="9.9499999999999993" customHeight="1">
      <c r="A15" s="272">
        <v>4</v>
      </c>
      <c r="B15" s="264" t="s">
        <v>273</v>
      </c>
      <c r="C15" s="266" t="s">
        <v>274</v>
      </c>
      <c r="D15" s="266"/>
      <c r="E15" s="266"/>
      <c r="F15" s="266"/>
      <c r="G15" s="266"/>
      <c r="H15" s="267"/>
      <c r="I15" s="270" t="s">
        <v>126</v>
      </c>
      <c r="J15" s="283">
        <v>13.77</v>
      </c>
      <c r="K15" s="283">
        <v>14</v>
      </c>
    </row>
    <row r="16" spans="1:11" s="190" customFormat="1" ht="9.9499999999999993" customHeight="1" thickBot="1">
      <c r="A16" s="276"/>
      <c r="B16" s="265"/>
      <c r="C16" s="268"/>
      <c r="D16" s="268"/>
      <c r="E16" s="268"/>
      <c r="F16" s="268"/>
      <c r="G16" s="268"/>
      <c r="H16" s="269"/>
      <c r="I16" s="271"/>
      <c r="J16" s="284"/>
      <c r="K16" s="284"/>
    </row>
    <row r="17" spans="1:11" ht="9.9499999999999993" customHeight="1">
      <c r="A17" s="272">
        <v>5</v>
      </c>
      <c r="B17" s="274" t="s">
        <v>156</v>
      </c>
      <c r="C17" s="277"/>
      <c r="D17" s="266"/>
      <c r="E17" s="266"/>
      <c r="F17" s="266"/>
      <c r="G17" s="266"/>
      <c r="H17" s="267"/>
      <c r="I17" s="281" t="s">
        <v>124</v>
      </c>
      <c r="J17" s="283"/>
      <c r="K17" s="283"/>
    </row>
    <row r="18" spans="1:11" ht="9.9499999999999993" customHeight="1" thickBot="1">
      <c r="A18" s="276"/>
      <c r="B18" s="275"/>
      <c r="C18" s="278"/>
      <c r="D18" s="279"/>
      <c r="E18" s="279"/>
      <c r="F18" s="279"/>
      <c r="G18" s="279"/>
      <c r="H18" s="280"/>
      <c r="I18" s="282"/>
      <c r="J18" s="285"/>
      <c r="K18" s="285"/>
    </row>
    <row r="19" spans="1:11" ht="9.9499999999999993" customHeight="1">
      <c r="A19" s="272">
        <v>6</v>
      </c>
      <c r="B19" s="264" t="s">
        <v>157</v>
      </c>
      <c r="C19" s="266" t="s">
        <v>272</v>
      </c>
      <c r="D19" s="266"/>
      <c r="E19" s="266"/>
      <c r="F19" s="266"/>
      <c r="G19" s="266"/>
      <c r="H19" s="267"/>
      <c r="I19" s="270" t="s">
        <v>126</v>
      </c>
      <c r="J19" s="283">
        <v>9.9</v>
      </c>
      <c r="K19" s="283">
        <v>10</v>
      </c>
    </row>
    <row r="20" spans="1:11" ht="9.9499999999999993" customHeight="1" thickBot="1">
      <c r="A20" s="276"/>
      <c r="B20" s="265"/>
      <c r="C20" s="268"/>
      <c r="D20" s="268"/>
      <c r="E20" s="268"/>
      <c r="F20" s="268"/>
      <c r="G20" s="268"/>
      <c r="H20" s="269"/>
      <c r="I20" s="271"/>
      <c r="J20" s="284"/>
      <c r="K20" s="284"/>
    </row>
    <row r="21" spans="1:11" ht="9.9499999999999993" customHeight="1">
      <c r="A21" s="272">
        <v>7</v>
      </c>
      <c r="B21" s="264" t="s">
        <v>158</v>
      </c>
      <c r="C21" s="266" t="s">
        <v>289</v>
      </c>
      <c r="D21" s="266"/>
      <c r="E21" s="266"/>
      <c r="F21" s="266"/>
      <c r="G21" s="266"/>
      <c r="H21" s="267"/>
      <c r="I21" s="270" t="s">
        <v>124</v>
      </c>
      <c r="J21" s="283">
        <v>2.0499999999999998</v>
      </c>
      <c r="K21" s="283">
        <v>2.0499999999999998</v>
      </c>
    </row>
    <row r="22" spans="1:11" ht="9.9499999999999993" customHeight="1" thickBot="1">
      <c r="A22" s="276"/>
      <c r="B22" s="265"/>
      <c r="C22" s="268"/>
      <c r="D22" s="268"/>
      <c r="E22" s="268"/>
      <c r="F22" s="268"/>
      <c r="G22" s="268"/>
      <c r="H22" s="269"/>
      <c r="I22" s="271"/>
      <c r="J22" s="284"/>
      <c r="K22" s="284"/>
    </row>
    <row r="23" spans="1:11" s="180" customFormat="1" ht="9.9499999999999993" customHeight="1">
      <c r="A23" s="272">
        <v>8</v>
      </c>
      <c r="B23" s="264" t="s">
        <v>199</v>
      </c>
      <c r="C23" s="266" t="s">
        <v>297</v>
      </c>
      <c r="D23" s="266"/>
      <c r="E23" s="266"/>
      <c r="F23" s="266"/>
      <c r="G23" s="266"/>
      <c r="H23" s="267"/>
      <c r="I23" s="270" t="s">
        <v>126</v>
      </c>
      <c r="J23" s="283">
        <v>1.28</v>
      </c>
      <c r="K23" s="283">
        <v>1.28</v>
      </c>
    </row>
    <row r="24" spans="1:11" s="180" customFormat="1" ht="9.9499999999999993" customHeight="1" thickBot="1">
      <c r="A24" s="276"/>
      <c r="B24" s="265"/>
      <c r="C24" s="268"/>
      <c r="D24" s="268"/>
      <c r="E24" s="268"/>
      <c r="F24" s="268"/>
      <c r="G24" s="268"/>
      <c r="H24" s="269"/>
      <c r="I24" s="271"/>
      <c r="J24" s="284"/>
      <c r="K24" s="284"/>
    </row>
    <row r="25" spans="1:11" ht="9.9499999999999993" customHeight="1">
      <c r="A25" s="272">
        <v>9</v>
      </c>
      <c r="B25" s="264" t="s">
        <v>159</v>
      </c>
      <c r="C25" s="266" t="s">
        <v>298</v>
      </c>
      <c r="D25" s="266"/>
      <c r="E25" s="266"/>
      <c r="F25" s="266"/>
      <c r="G25" s="266"/>
      <c r="H25" s="267"/>
      <c r="I25" s="270" t="s">
        <v>124</v>
      </c>
      <c r="J25" s="283">
        <v>0.13</v>
      </c>
      <c r="K25" s="283">
        <v>0.13</v>
      </c>
    </row>
    <row r="26" spans="1:11" ht="9.9499999999999993" customHeight="1" thickBot="1">
      <c r="A26" s="276"/>
      <c r="B26" s="265"/>
      <c r="C26" s="268"/>
      <c r="D26" s="268"/>
      <c r="E26" s="268"/>
      <c r="F26" s="268"/>
      <c r="G26" s="268"/>
      <c r="H26" s="269"/>
      <c r="I26" s="271"/>
      <c r="J26" s="284"/>
      <c r="K26" s="284"/>
    </row>
    <row r="27" spans="1:11" s="180" customFormat="1" ht="9.9499999999999993" customHeight="1">
      <c r="A27" s="262">
        <v>10</v>
      </c>
      <c r="B27" s="264" t="s">
        <v>200</v>
      </c>
      <c r="C27" s="266" t="s">
        <v>269</v>
      </c>
      <c r="D27" s="266"/>
      <c r="E27" s="266"/>
      <c r="F27" s="266"/>
      <c r="G27" s="266"/>
      <c r="H27" s="267"/>
      <c r="I27" s="270" t="s">
        <v>168</v>
      </c>
      <c r="J27" s="283">
        <v>16</v>
      </c>
      <c r="K27" s="283">
        <v>16</v>
      </c>
    </row>
    <row r="28" spans="1:11" s="180" customFormat="1" ht="9.9499999999999993" customHeight="1" thickBot="1">
      <c r="A28" s="263"/>
      <c r="B28" s="265"/>
      <c r="C28" s="268"/>
      <c r="D28" s="268"/>
      <c r="E28" s="268"/>
      <c r="F28" s="268"/>
      <c r="G28" s="268"/>
      <c r="H28" s="269"/>
      <c r="I28" s="271"/>
      <c r="J28" s="284"/>
      <c r="K28" s="284"/>
    </row>
    <row r="29" spans="1:11" ht="9.9499999999999993" customHeight="1">
      <c r="A29" s="272">
        <v>11</v>
      </c>
      <c r="B29" s="274" t="s">
        <v>160</v>
      </c>
      <c r="C29" s="277" t="s">
        <v>270</v>
      </c>
      <c r="D29" s="266"/>
      <c r="E29" s="266"/>
      <c r="F29" s="266"/>
      <c r="G29" s="266"/>
      <c r="H29" s="267"/>
      <c r="I29" s="281" t="s">
        <v>124</v>
      </c>
      <c r="J29" s="283">
        <v>0.77</v>
      </c>
      <c r="K29" s="283">
        <v>0.8</v>
      </c>
    </row>
    <row r="30" spans="1:11" ht="9.9499999999999993" customHeight="1" thickBot="1">
      <c r="A30" s="273"/>
      <c r="B30" s="275"/>
      <c r="C30" s="278"/>
      <c r="D30" s="279"/>
      <c r="E30" s="279"/>
      <c r="F30" s="279"/>
      <c r="G30" s="279"/>
      <c r="H30" s="280"/>
      <c r="I30" s="282"/>
      <c r="J30" s="285"/>
      <c r="K30" s="285"/>
    </row>
    <row r="31" spans="1:11" s="177" customFormat="1" ht="9.9499999999999993" customHeight="1">
      <c r="A31" s="262">
        <v>12</v>
      </c>
      <c r="B31" s="264" t="s">
        <v>161</v>
      </c>
      <c r="C31" s="266" t="s">
        <v>271</v>
      </c>
      <c r="D31" s="266"/>
      <c r="E31" s="266"/>
      <c r="F31" s="266"/>
      <c r="G31" s="266"/>
      <c r="H31" s="267"/>
      <c r="I31" s="270" t="s">
        <v>152</v>
      </c>
      <c r="J31" s="283">
        <v>96</v>
      </c>
      <c r="K31" s="283">
        <v>96</v>
      </c>
    </row>
    <row r="32" spans="1:11" s="177" customFormat="1" ht="9.9499999999999993" customHeight="1" thickBot="1">
      <c r="A32" s="263"/>
      <c r="B32" s="265"/>
      <c r="C32" s="268"/>
      <c r="D32" s="268"/>
      <c r="E32" s="268"/>
      <c r="F32" s="268"/>
      <c r="G32" s="268"/>
      <c r="H32" s="269"/>
      <c r="I32" s="271"/>
      <c r="J32" s="284"/>
      <c r="K32" s="284"/>
    </row>
    <row r="33" spans="1:11" ht="9.9499999999999993" customHeight="1">
      <c r="A33" s="272">
        <v>13</v>
      </c>
      <c r="B33" s="274" t="s">
        <v>276</v>
      </c>
      <c r="C33" s="277" t="s">
        <v>277</v>
      </c>
      <c r="D33" s="266"/>
      <c r="E33" s="266"/>
      <c r="F33" s="267"/>
      <c r="G33" s="194"/>
      <c r="H33" s="197"/>
      <c r="I33" s="281" t="s">
        <v>126</v>
      </c>
      <c r="J33" s="283">
        <v>30.24</v>
      </c>
      <c r="K33" s="283">
        <v>31</v>
      </c>
    </row>
    <row r="34" spans="1:11" ht="9.9499999999999993" customHeight="1" thickBot="1">
      <c r="A34" s="273"/>
      <c r="B34" s="275"/>
      <c r="C34" s="278"/>
      <c r="D34" s="279"/>
      <c r="E34" s="279"/>
      <c r="F34" s="280"/>
      <c r="G34" s="194"/>
      <c r="H34" s="197"/>
      <c r="I34" s="282"/>
      <c r="J34" s="285"/>
      <c r="K34" s="285"/>
    </row>
    <row r="35" spans="1:11" s="180" customFormat="1" ht="9.9499999999999993" customHeight="1">
      <c r="A35" s="272">
        <v>14</v>
      </c>
      <c r="B35" s="274" t="s">
        <v>203</v>
      </c>
      <c r="C35" s="277" t="s">
        <v>256</v>
      </c>
      <c r="D35" s="266"/>
      <c r="E35" s="266"/>
      <c r="F35" s="266"/>
      <c r="G35" s="194"/>
      <c r="H35" s="197"/>
      <c r="I35" s="281" t="s">
        <v>126</v>
      </c>
      <c r="J35" s="283">
        <v>16.899999999999999</v>
      </c>
      <c r="K35" s="283">
        <v>17</v>
      </c>
    </row>
    <row r="36" spans="1:11" s="180" customFormat="1" ht="9.9499999999999993" customHeight="1" thickBot="1">
      <c r="A36" s="276"/>
      <c r="B36" s="286"/>
      <c r="C36" s="287"/>
      <c r="D36" s="268"/>
      <c r="E36" s="268"/>
      <c r="F36" s="268"/>
      <c r="G36" s="195"/>
      <c r="H36" s="208"/>
      <c r="I36" s="288"/>
      <c r="J36" s="284"/>
      <c r="K36" s="284"/>
    </row>
    <row r="37" spans="1:11" s="180" customFormat="1" ht="9.9499999999999993" customHeight="1">
      <c r="A37" s="272">
        <v>15</v>
      </c>
      <c r="B37" s="274" t="s">
        <v>202</v>
      </c>
      <c r="C37" s="277" t="s">
        <v>257</v>
      </c>
      <c r="D37" s="266"/>
      <c r="E37" s="266"/>
      <c r="F37" s="266"/>
      <c r="G37" s="194"/>
      <c r="H37" s="197"/>
      <c r="I37" s="281" t="s">
        <v>126</v>
      </c>
      <c r="J37" s="283">
        <v>17.68</v>
      </c>
      <c r="K37" s="283">
        <v>18</v>
      </c>
    </row>
    <row r="38" spans="1:11" s="180" customFormat="1" ht="9.9499999999999993" customHeight="1" thickBot="1">
      <c r="A38" s="276"/>
      <c r="B38" s="286"/>
      <c r="C38" s="287"/>
      <c r="D38" s="268"/>
      <c r="E38" s="268"/>
      <c r="F38" s="268"/>
      <c r="G38" s="195"/>
      <c r="H38" s="208"/>
      <c r="I38" s="288"/>
      <c r="J38" s="284"/>
      <c r="K38" s="284"/>
    </row>
    <row r="39" spans="1:11" s="178" customFormat="1" ht="9.9499999999999993" customHeight="1">
      <c r="A39" s="272">
        <v>16</v>
      </c>
      <c r="B39" s="274" t="s">
        <v>170</v>
      </c>
      <c r="C39" s="277" t="s">
        <v>258</v>
      </c>
      <c r="D39" s="266"/>
      <c r="E39" s="266"/>
      <c r="F39" s="266"/>
      <c r="G39" s="194"/>
      <c r="H39" s="197"/>
      <c r="I39" s="281" t="s">
        <v>168</v>
      </c>
      <c r="J39" s="283">
        <v>15.5</v>
      </c>
      <c r="K39" s="283">
        <v>15.5</v>
      </c>
    </row>
    <row r="40" spans="1:11" s="178" customFormat="1" ht="9.9499999999999993" customHeight="1" thickBot="1">
      <c r="A40" s="276"/>
      <c r="B40" s="286"/>
      <c r="C40" s="287"/>
      <c r="D40" s="268"/>
      <c r="E40" s="268"/>
      <c r="F40" s="268"/>
      <c r="G40" s="194"/>
      <c r="H40" s="197"/>
      <c r="I40" s="288"/>
      <c r="J40" s="284"/>
      <c r="K40" s="284"/>
    </row>
    <row r="41" spans="1:11" s="178" customFormat="1" ht="9.9499999999999993" customHeight="1">
      <c r="A41" s="272">
        <v>17</v>
      </c>
      <c r="B41" s="274" t="s">
        <v>167</v>
      </c>
      <c r="C41" s="312">
        <v>2.8</v>
      </c>
      <c r="D41" s="313"/>
      <c r="E41" s="313"/>
      <c r="F41" s="313"/>
      <c r="G41" s="196"/>
      <c r="H41" s="199"/>
      <c r="I41" s="281" t="s">
        <v>168</v>
      </c>
      <c r="J41" s="283">
        <v>2.8</v>
      </c>
      <c r="K41" s="283">
        <v>3</v>
      </c>
    </row>
    <row r="42" spans="1:11" s="178" customFormat="1" ht="9.9499999999999993" customHeight="1" thickBot="1">
      <c r="A42" s="276"/>
      <c r="B42" s="286"/>
      <c r="C42" s="314"/>
      <c r="D42" s="315"/>
      <c r="E42" s="315"/>
      <c r="F42" s="315"/>
      <c r="G42" s="195"/>
      <c r="H42" s="208"/>
      <c r="I42" s="288"/>
      <c r="J42" s="284"/>
      <c r="K42" s="284"/>
    </row>
    <row r="43" spans="1:11" s="178" customFormat="1" ht="9.9499999999999993" customHeight="1">
      <c r="A43" s="272">
        <v>18</v>
      </c>
      <c r="B43" s="274" t="s">
        <v>169</v>
      </c>
      <c r="C43" s="312">
        <v>3</v>
      </c>
      <c r="D43" s="313"/>
      <c r="E43" s="313"/>
      <c r="F43" s="313"/>
      <c r="G43" s="196"/>
      <c r="H43" s="199"/>
      <c r="I43" s="281" t="s">
        <v>168</v>
      </c>
      <c r="J43" s="283">
        <v>3</v>
      </c>
      <c r="K43" s="283">
        <v>3</v>
      </c>
    </row>
    <row r="44" spans="1:11" s="178" customFormat="1" ht="9.9499999999999993" customHeight="1" thickBot="1">
      <c r="A44" s="276"/>
      <c r="B44" s="286"/>
      <c r="C44" s="314"/>
      <c r="D44" s="315"/>
      <c r="E44" s="315"/>
      <c r="F44" s="315"/>
      <c r="G44" s="195"/>
      <c r="H44" s="208"/>
      <c r="I44" s="288"/>
      <c r="J44" s="284"/>
      <c r="K44" s="284"/>
    </row>
    <row r="45" spans="1:11" s="177" customFormat="1" ht="9.9499999999999993" customHeight="1">
      <c r="A45" s="272">
        <v>19</v>
      </c>
      <c r="B45" s="275" t="s">
        <v>162</v>
      </c>
      <c r="C45" s="278" t="s">
        <v>288</v>
      </c>
      <c r="D45" s="279"/>
      <c r="E45" s="279"/>
      <c r="F45" s="279"/>
      <c r="G45" s="194"/>
      <c r="H45" s="197"/>
      <c r="I45" s="282" t="s">
        <v>126</v>
      </c>
      <c r="J45" s="285">
        <v>2.04</v>
      </c>
      <c r="K45" s="285">
        <v>2.04</v>
      </c>
    </row>
    <row r="46" spans="1:11" s="177" customFormat="1" ht="9.9499999999999993" customHeight="1" thickBot="1">
      <c r="A46" s="276"/>
      <c r="B46" s="286"/>
      <c r="C46" s="287"/>
      <c r="D46" s="268"/>
      <c r="E46" s="268"/>
      <c r="F46" s="268"/>
      <c r="G46" s="195"/>
      <c r="H46" s="208"/>
      <c r="I46" s="288"/>
      <c r="J46" s="284"/>
      <c r="K46" s="284"/>
    </row>
    <row r="47" spans="1:11" s="177" customFormat="1" ht="9.9499999999999993" customHeight="1">
      <c r="A47" s="272">
        <v>20</v>
      </c>
      <c r="B47" s="274" t="s">
        <v>163</v>
      </c>
      <c r="C47" s="266" t="s">
        <v>286</v>
      </c>
      <c r="D47" s="266"/>
      <c r="E47" s="266"/>
      <c r="F47" s="266"/>
      <c r="G47" s="266"/>
      <c r="H47" s="267"/>
      <c r="I47" s="270" t="s">
        <v>126</v>
      </c>
      <c r="J47" s="283">
        <v>0.36</v>
      </c>
      <c r="K47" s="283">
        <v>0.36</v>
      </c>
    </row>
    <row r="48" spans="1:11" s="177" customFormat="1" ht="9.9499999999999993" customHeight="1" thickBot="1">
      <c r="A48" s="276"/>
      <c r="B48" s="286"/>
      <c r="C48" s="268"/>
      <c r="D48" s="268"/>
      <c r="E48" s="268"/>
      <c r="F48" s="268"/>
      <c r="G48" s="268"/>
      <c r="H48" s="269"/>
      <c r="I48" s="271"/>
      <c r="J48" s="284"/>
      <c r="K48" s="284"/>
    </row>
    <row r="49" spans="1:11" s="180" customFormat="1" ht="9.9499999999999993" customHeight="1">
      <c r="A49" s="272">
        <v>21</v>
      </c>
      <c r="B49" s="274" t="s">
        <v>201</v>
      </c>
      <c r="C49" s="277" t="s">
        <v>287</v>
      </c>
      <c r="D49" s="266"/>
      <c r="E49" s="266"/>
      <c r="F49" s="266"/>
      <c r="G49" s="194"/>
      <c r="H49" s="197"/>
      <c r="I49" s="281" t="s">
        <v>126</v>
      </c>
      <c r="J49" s="283">
        <v>1.68</v>
      </c>
      <c r="K49" s="283">
        <v>1.68</v>
      </c>
    </row>
    <row r="50" spans="1:11" s="180" customFormat="1" ht="9.9499999999999993" customHeight="1" thickBot="1">
      <c r="A50" s="276"/>
      <c r="B50" s="286"/>
      <c r="C50" s="287"/>
      <c r="D50" s="268"/>
      <c r="E50" s="268"/>
      <c r="F50" s="268"/>
      <c r="G50" s="194"/>
      <c r="H50" s="197"/>
      <c r="I50" s="288"/>
      <c r="J50" s="284"/>
      <c r="K50" s="284"/>
    </row>
    <row r="51" spans="1:11" s="178" customFormat="1" ht="9.9499999999999993" customHeight="1">
      <c r="A51" s="272">
        <v>22</v>
      </c>
      <c r="B51" s="274" t="s">
        <v>164</v>
      </c>
      <c r="C51" s="277" t="s">
        <v>278</v>
      </c>
      <c r="D51" s="266"/>
      <c r="E51" s="266"/>
      <c r="F51" s="267"/>
      <c r="G51" s="194"/>
      <c r="H51" s="197"/>
      <c r="I51" s="281" t="s">
        <v>126</v>
      </c>
      <c r="J51" s="283">
        <v>60.48</v>
      </c>
      <c r="K51" s="283">
        <v>61</v>
      </c>
    </row>
    <row r="52" spans="1:11" s="178" customFormat="1" ht="9.9499999999999993" customHeight="1" thickBot="1">
      <c r="A52" s="273"/>
      <c r="B52" s="275"/>
      <c r="C52" s="278"/>
      <c r="D52" s="279"/>
      <c r="E52" s="279"/>
      <c r="F52" s="280"/>
      <c r="G52" s="194"/>
      <c r="H52" s="197"/>
      <c r="I52" s="282"/>
      <c r="J52" s="285"/>
      <c r="K52" s="285"/>
    </row>
    <row r="53" spans="1:11" s="180" customFormat="1" ht="9.9499999999999993" customHeight="1">
      <c r="A53" s="272">
        <v>23</v>
      </c>
      <c r="B53" s="274" t="s">
        <v>205</v>
      </c>
      <c r="C53" s="277" t="s">
        <v>275</v>
      </c>
      <c r="D53" s="266"/>
      <c r="E53" s="266"/>
      <c r="F53" s="266"/>
      <c r="G53" s="194"/>
      <c r="H53" s="197"/>
      <c r="I53" s="281" t="s">
        <v>126</v>
      </c>
      <c r="J53" s="283">
        <v>59.31</v>
      </c>
      <c r="K53" s="283">
        <v>60</v>
      </c>
    </row>
    <row r="54" spans="1:11" s="180" customFormat="1" ht="9.9499999999999993" customHeight="1" thickBot="1">
      <c r="A54" s="273"/>
      <c r="B54" s="275"/>
      <c r="C54" s="278"/>
      <c r="D54" s="279"/>
      <c r="E54" s="279"/>
      <c r="F54" s="279"/>
      <c r="G54" s="194"/>
      <c r="H54" s="197"/>
      <c r="I54" s="282"/>
      <c r="J54" s="285"/>
      <c r="K54" s="285"/>
    </row>
    <row r="55" spans="1:11" s="180" customFormat="1" ht="9.9499999999999993" customHeight="1">
      <c r="A55" s="272">
        <v>24</v>
      </c>
      <c r="B55" s="264" t="s">
        <v>204</v>
      </c>
      <c r="C55" s="277" t="s">
        <v>279</v>
      </c>
      <c r="D55" s="266"/>
      <c r="E55" s="266"/>
      <c r="F55" s="267"/>
      <c r="G55" s="194"/>
      <c r="H55" s="197"/>
      <c r="I55" s="281" t="s">
        <v>126</v>
      </c>
      <c r="J55" s="283">
        <v>63.98</v>
      </c>
      <c r="K55" s="283">
        <v>64</v>
      </c>
    </row>
    <row r="56" spans="1:11" s="180" customFormat="1" ht="9.9499999999999993" customHeight="1" thickBot="1">
      <c r="A56" s="273"/>
      <c r="B56" s="289"/>
      <c r="C56" s="278"/>
      <c r="D56" s="279"/>
      <c r="E56" s="279"/>
      <c r="F56" s="280"/>
      <c r="G56" s="194"/>
      <c r="H56" s="197"/>
      <c r="I56" s="282"/>
      <c r="J56" s="285"/>
      <c r="K56" s="285"/>
    </row>
    <row r="57" spans="1:11" s="178" customFormat="1" ht="9.9499999999999993" customHeight="1">
      <c r="A57" s="272">
        <v>25</v>
      </c>
      <c r="B57" s="274" t="s">
        <v>165</v>
      </c>
      <c r="C57" s="277" t="s">
        <v>262</v>
      </c>
      <c r="D57" s="266"/>
      <c r="E57" s="266"/>
      <c r="F57" s="266"/>
      <c r="G57" s="196"/>
      <c r="H57" s="199"/>
      <c r="I57" s="281" t="s">
        <v>126</v>
      </c>
      <c r="J57" s="283">
        <v>62.41</v>
      </c>
      <c r="K57" s="283">
        <v>63</v>
      </c>
    </row>
    <row r="58" spans="1:11" s="178" customFormat="1" ht="9.9499999999999993" customHeight="1" thickBot="1">
      <c r="A58" s="276"/>
      <c r="B58" s="286"/>
      <c r="C58" s="287"/>
      <c r="D58" s="268"/>
      <c r="E58" s="268"/>
      <c r="F58" s="268"/>
      <c r="G58" s="195"/>
      <c r="H58" s="208"/>
      <c r="I58" s="288"/>
      <c r="J58" s="284"/>
      <c r="K58" s="284"/>
    </row>
    <row r="59" spans="1:11" s="189" customFormat="1" ht="9.9499999999999993" customHeight="1">
      <c r="A59" s="273">
        <v>26</v>
      </c>
      <c r="B59" s="275" t="s">
        <v>206</v>
      </c>
      <c r="C59" s="278" t="s">
        <v>262</v>
      </c>
      <c r="D59" s="279"/>
      <c r="E59" s="279"/>
      <c r="F59" s="279"/>
      <c r="G59" s="194"/>
      <c r="H59" s="197"/>
      <c r="I59" s="282" t="s">
        <v>126</v>
      </c>
      <c r="J59" s="285">
        <v>62.41</v>
      </c>
      <c r="K59" s="285">
        <v>63</v>
      </c>
    </row>
    <row r="60" spans="1:11" s="189" customFormat="1" ht="9.9499999999999993" customHeight="1" thickBot="1">
      <c r="A60" s="276"/>
      <c r="B60" s="275"/>
      <c r="C60" s="278"/>
      <c r="D60" s="279"/>
      <c r="E60" s="279"/>
      <c r="F60" s="279"/>
      <c r="G60" s="194"/>
      <c r="H60" s="197"/>
      <c r="I60" s="282"/>
      <c r="J60" s="285"/>
      <c r="K60" s="285"/>
    </row>
    <row r="61" spans="1:11" s="177" customFormat="1" ht="9.9499999999999993" customHeight="1">
      <c r="A61" s="272">
        <v>27</v>
      </c>
      <c r="B61" s="264" t="s">
        <v>261</v>
      </c>
      <c r="C61" s="277" t="s">
        <v>263</v>
      </c>
      <c r="D61" s="266"/>
      <c r="E61" s="266"/>
      <c r="F61" s="266"/>
      <c r="G61" s="194"/>
      <c r="H61" s="197"/>
      <c r="I61" s="270" t="s">
        <v>126</v>
      </c>
      <c r="J61" s="283">
        <v>75.599999999999994</v>
      </c>
      <c r="K61" s="283">
        <v>76</v>
      </c>
    </row>
    <row r="62" spans="1:11" s="177" customFormat="1" ht="9.9499999999999993" customHeight="1" thickBot="1">
      <c r="A62" s="276"/>
      <c r="B62" s="265"/>
      <c r="C62" s="287"/>
      <c r="D62" s="268"/>
      <c r="E62" s="268"/>
      <c r="F62" s="268"/>
      <c r="G62" s="194"/>
      <c r="H62" s="197"/>
      <c r="I62" s="271"/>
      <c r="J62" s="284"/>
      <c r="K62" s="284"/>
    </row>
    <row r="63" spans="1:11" s="181" customFormat="1" ht="9.9499999999999993" customHeight="1">
      <c r="A63" s="272">
        <v>28</v>
      </c>
      <c r="B63" s="264" t="s">
        <v>208</v>
      </c>
      <c r="C63" s="320" t="s">
        <v>260</v>
      </c>
      <c r="D63" s="321"/>
      <c r="E63" s="321"/>
      <c r="F63" s="321"/>
      <c r="G63" s="194"/>
      <c r="H63" s="197"/>
      <c r="I63" s="270" t="s">
        <v>126</v>
      </c>
      <c r="J63" s="283">
        <v>12.95</v>
      </c>
      <c r="K63" s="283">
        <v>13</v>
      </c>
    </row>
    <row r="64" spans="1:11" s="181" customFormat="1" ht="9.9499999999999993" customHeight="1" thickBot="1">
      <c r="A64" s="276"/>
      <c r="B64" s="265"/>
      <c r="C64" s="322"/>
      <c r="D64" s="323"/>
      <c r="E64" s="323"/>
      <c r="F64" s="323"/>
      <c r="G64" s="194"/>
      <c r="H64" s="197"/>
      <c r="I64" s="271"/>
      <c r="J64" s="284"/>
      <c r="K64" s="284"/>
    </row>
    <row r="65" spans="1:11" ht="9.9499999999999993" customHeight="1">
      <c r="A65" s="272">
        <v>29</v>
      </c>
      <c r="B65" s="274" t="s">
        <v>207</v>
      </c>
      <c r="C65" s="277" t="s">
        <v>259</v>
      </c>
      <c r="D65" s="266"/>
      <c r="E65" s="266"/>
      <c r="F65" s="266"/>
      <c r="G65" s="194"/>
      <c r="H65" s="197"/>
      <c r="I65" s="270" t="s">
        <v>126</v>
      </c>
      <c r="J65" s="283">
        <v>1.36</v>
      </c>
      <c r="K65" s="283">
        <v>1.4</v>
      </c>
    </row>
    <row r="66" spans="1:11" ht="9.9499999999999993" customHeight="1" thickBot="1">
      <c r="A66" s="276"/>
      <c r="B66" s="286"/>
      <c r="C66" s="287"/>
      <c r="D66" s="268"/>
      <c r="E66" s="268"/>
      <c r="F66" s="268"/>
      <c r="G66" s="194"/>
      <c r="H66" s="197"/>
      <c r="I66" s="271"/>
      <c r="J66" s="284"/>
      <c r="K66" s="284"/>
    </row>
    <row r="67" spans="1:11" ht="9.9499999999999993" customHeight="1">
      <c r="A67" s="272">
        <v>30</v>
      </c>
      <c r="B67" s="274" t="s">
        <v>34</v>
      </c>
      <c r="C67" s="277" t="s">
        <v>304</v>
      </c>
      <c r="D67" s="266"/>
      <c r="E67" s="266"/>
      <c r="F67" s="266"/>
      <c r="G67" s="194"/>
      <c r="H67" s="197"/>
      <c r="I67" s="281" t="s">
        <v>126</v>
      </c>
      <c r="J67" s="283">
        <v>1699.19</v>
      </c>
      <c r="K67" s="283">
        <v>1700</v>
      </c>
    </row>
    <row r="68" spans="1:11" ht="9.9499999999999993" customHeight="1">
      <c r="A68" s="273"/>
      <c r="B68" s="275"/>
      <c r="C68" s="278"/>
      <c r="D68" s="279"/>
      <c r="E68" s="279"/>
      <c r="F68" s="279"/>
      <c r="G68" s="194"/>
      <c r="H68" s="197"/>
      <c r="I68" s="282"/>
      <c r="J68" s="285"/>
      <c r="K68" s="285"/>
    </row>
    <row r="69" spans="1:11" ht="9.9499999999999993" customHeight="1">
      <c r="A69" s="273"/>
      <c r="B69" s="275"/>
      <c r="C69" s="317" t="s">
        <v>305</v>
      </c>
      <c r="D69" s="318"/>
      <c r="E69" s="318"/>
      <c r="F69" s="319"/>
      <c r="G69" s="194"/>
      <c r="H69" s="197"/>
      <c r="I69" s="282"/>
      <c r="J69" s="285"/>
      <c r="K69" s="285"/>
    </row>
    <row r="70" spans="1:11" ht="9.9499999999999993" customHeight="1">
      <c r="A70" s="273"/>
      <c r="B70" s="275"/>
      <c r="C70" s="317"/>
      <c r="D70" s="318"/>
      <c r="E70" s="318"/>
      <c r="F70" s="319"/>
      <c r="G70" s="194"/>
      <c r="H70" s="197"/>
      <c r="I70" s="282"/>
      <c r="J70" s="285"/>
      <c r="K70" s="285"/>
    </row>
    <row r="71" spans="1:11" ht="9.9499999999999993" customHeight="1">
      <c r="A71" s="273"/>
      <c r="B71" s="316"/>
      <c r="C71" s="278" t="s">
        <v>306</v>
      </c>
      <c r="D71" s="279"/>
      <c r="E71" s="279"/>
      <c r="F71" s="280"/>
      <c r="G71" s="194"/>
      <c r="H71" s="197"/>
      <c r="I71" s="282"/>
      <c r="J71" s="285"/>
      <c r="K71" s="285"/>
    </row>
    <row r="72" spans="1:11" ht="9.9499999999999993" customHeight="1">
      <c r="A72" s="273"/>
      <c r="B72" s="316"/>
      <c r="C72" s="278"/>
      <c r="D72" s="279"/>
      <c r="E72" s="279"/>
      <c r="F72" s="280"/>
      <c r="G72" s="194"/>
      <c r="H72" s="197"/>
      <c r="I72" s="282"/>
      <c r="J72" s="285"/>
      <c r="K72" s="285"/>
    </row>
    <row r="73" spans="1:11" s="198" customFormat="1" ht="9.9499999999999993" customHeight="1">
      <c r="A73" s="273"/>
      <c r="B73" s="316"/>
      <c r="C73" s="317" t="s">
        <v>307</v>
      </c>
      <c r="D73" s="318"/>
      <c r="E73" s="318"/>
      <c r="F73" s="318"/>
      <c r="G73" s="194"/>
      <c r="H73" s="197"/>
      <c r="I73" s="282"/>
      <c r="J73" s="285"/>
      <c r="K73" s="285"/>
    </row>
    <row r="74" spans="1:11" s="198" customFormat="1" ht="9.9499999999999993" customHeight="1">
      <c r="A74" s="273"/>
      <c r="B74" s="316"/>
      <c r="C74" s="317"/>
      <c r="D74" s="318"/>
      <c r="E74" s="318"/>
      <c r="F74" s="318"/>
      <c r="G74" s="194"/>
      <c r="H74" s="197"/>
      <c r="I74" s="282"/>
      <c r="J74" s="285"/>
      <c r="K74" s="285"/>
    </row>
    <row r="75" spans="1:11" ht="9.9499999999999993" customHeight="1">
      <c r="A75" s="273"/>
      <c r="B75" s="275"/>
      <c r="C75" s="278" t="s">
        <v>308</v>
      </c>
      <c r="D75" s="279"/>
      <c r="E75" s="279"/>
      <c r="F75" s="279"/>
      <c r="G75" s="194"/>
      <c r="H75" s="197"/>
      <c r="I75" s="282"/>
      <c r="J75" s="285"/>
      <c r="K75" s="285"/>
    </row>
    <row r="76" spans="1:11" ht="9.9499999999999993" customHeight="1" thickBot="1">
      <c r="A76" s="273"/>
      <c r="B76" s="275"/>
      <c r="C76" s="287"/>
      <c r="D76" s="268"/>
      <c r="E76" s="268"/>
      <c r="F76" s="268"/>
      <c r="G76" s="194"/>
      <c r="H76" s="197"/>
      <c r="I76" s="288"/>
      <c r="J76" s="284"/>
      <c r="K76" s="284"/>
    </row>
    <row r="77" spans="1:11" ht="9.9499999999999993" customHeight="1">
      <c r="A77" s="273"/>
      <c r="B77" s="316"/>
      <c r="C77" s="277" t="s">
        <v>282</v>
      </c>
      <c r="D77" s="266"/>
      <c r="E77" s="266"/>
      <c r="F77" s="267"/>
      <c r="G77" s="194"/>
      <c r="H77" s="197"/>
      <c r="I77" s="281" t="s">
        <v>126</v>
      </c>
      <c r="J77" s="283">
        <v>199.68</v>
      </c>
      <c r="K77" s="283">
        <v>200</v>
      </c>
    </row>
    <row r="78" spans="1:11" ht="9.9499999999999993" customHeight="1">
      <c r="A78" s="273"/>
      <c r="B78" s="316"/>
      <c r="C78" s="278"/>
      <c r="D78" s="279"/>
      <c r="E78" s="279"/>
      <c r="F78" s="280"/>
      <c r="G78" s="194"/>
      <c r="H78" s="197"/>
      <c r="I78" s="282"/>
      <c r="J78" s="285"/>
      <c r="K78" s="285"/>
    </row>
    <row r="79" spans="1:11" s="190" customFormat="1" ht="9.9499999999999993" customHeight="1">
      <c r="A79" s="273"/>
      <c r="B79" s="316"/>
      <c r="C79" s="278" t="s">
        <v>280</v>
      </c>
      <c r="D79" s="279"/>
      <c r="E79" s="279"/>
      <c r="F79" s="279"/>
      <c r="G79" s="194"/>
      <c r="H79" s="197"/>
      <c r="I79" s="282"/>
      <c r="J79" s="285"/>
      <c r="K79" s="285"/>
    </row>
    <row r="80" spans="1:11" s="190" customFormat="1" ht="9.9499999999999993" customHeight="1">
      <c r="A80" s="273"/>
      <c r="B80" s="316"/>
      <c r="C80" s="278"/>
      <c r="D80" s="279"/>
      <c r="E80" s="279"/>
      <c r="F80" s="279"/>
      <c r="G80" s="194"/>
      <c r="H80" s="197"/>
      <c r="I80" s="282"/>
      <c r="J80" s="285"/>
      <c r="K80" s="285"/>
    </row>
    <row r="81" spans="1:11" ht="9.9499999999999993" customHeight="1">
      <c r="A81" s="273"/>
      <c r="B81" s="275"/>
      <c r="C81" s="278" t="s">
        <v>283</v>
      </c>
      <c r="D81" s="279"/>
      <c r="E81" s="279"/>
      <c r="F81" s="279"/>
      <c r="G81" s="194"/>
      <c r="H81" s="197"/>
      <c r="I81" s="282"/>
      <c r="J81" s="285"/>
      <c r="K81" s="285"/>
    </row>
    <row r="82" spans="1:11" ht="9.9499999999999993" customHeight="1" thickBot="1">
      <c r="A82" s="273"/>
      <c r="B82" s="275"/>
      <c r="C82" s="287"/>
      <c r="D82" s="268"/>
      <c r="E82" s="268"/>
      <c r="F82" s="268"/>
      <c r="G82" s="194"/>
      <c r="H82" s="197"/>
      <c r="I82" s="288"/>
      <c r="J82" s="284"/>
      <c r="K82" s="284"/>
    </row>
    <row r="83" spans="1:11" ht="9.9499999999999993" customHeight="1">
      <c r="A83" s="273"/>
      <c r="B83" s="275"/>
      <c r="C83" s="277" t="s">
        <v>281</v>
      </c>
      <c r="D83" s="266"/>
      <c r="E83" s="266"/>
      <c r="F83" s="266"/>
      <c r="G83" s="194"/>
      <c r="H83" s="197"/>
      <c r="I83" s="270" t="s">
        <v>126</v>
      </c>
      <c r="J83" s="283">
        <v>69.62</v>
      </c>
      <c r="K83" s="283">
        <v>70</v>
      </c>
    </row>
    <row r="84" spans="1:11" ht="9.9499999999999993" customHeight="1" thickBot="1">
      <c r="A84" s="276"/>
      <c r="B84" s="286"/>
      <c r="C84" s="287"/>
      <c r="D84" s="268"/>
      <c r="E84" s="268"/>
      <c r="F84" s="268"/>
      <c r="G84" s="194"/>
      <c r="H84" s="197"/>
      <c r="I84" s="271"/>
      <c r="J84" s="284"/>
      <c r="K84" s="284"/>
    </row>
    <row r="85" spans="1:11" s="181" customFormat="1" ht="9.9499999999999993" customHeight="1">
      <c r="A85" s="272">
        <v>31</v>
      </c>
      <c r="B85" s="274" t="s">
        <v>209</v>
      </c>
      <c r="C85" s="277" t="s">
        <v>266</v>
      </c>
      <c r="D85" s="266"/>
      <c r="E85" s="266"/>
      <c r="F85" s="266"/>
      <c r="G85" s="194"/>
      <c r="H85" s="197"/>
      <c r="I85" s="270" t="s">
        <v>126</v>
      </c>
      <c r="J85" s="283">
        <v>212.46</v>
      </c>
      <c r="K85" s="283">
        <v>212.5</v>
      </c>
    </row>
    <row r="86" spans="1:11" s="181" customFormat="1" ht="9.9499999999999993" customHeight="1" thickBot="1">
      <c r="A86" s="276"/>
      <c r="B86" s="286"/>
      <c r="C86" s="287"/>
      <c r="D86" s="268"/>
      <c r="E86" s="268"/>
      <c r="F86" s="268"/>
      <c r="G86" s="194"/>
      <c r="H86" s="197"/>
      <c r="I86" s="271"/>
      <c r="J86" s="284"/>
      <c r="K86" s="284"/>
    </row>
    <row r="87" spans="1:11" s="181" customFormat="1" ht="9.9499999999999993" customHeight="1">
      <c r="A87" s="272">
        <v>32</v>
      </c>
      <c r="B87" s="274" t="s">
        <v>299</v>
      </c>
      <c r="C87" s="277" t="s">
        <v>296</v>
      </c>
      <c r="D87" s="266"/>
      <c r="E87" s="266"/>
      <c r="F87" s="266"/>
      <c r="G87" s="194"/>
      <c r="H87" s="197"/>
      <c r="I87" s="270" t="s">
        <v>126</v>
      </c>
      <c r="J87" s="283">
        <v>1.2</v>
      </c>
      <c r="K87" s="283">
        <v>1.2</v>
      </c>
    </row>
    <row r="88" spans="1:11" s="181" customFormat="1" ht="9.9499999999999993" customHeight="1" thickBot="1">
      <c r="A88" s="276"/>
      <c r="B88" s="286"/>
      <c r="C88" s="287"/>
      <c r="D88" s="268"/>
      <c r="E88" s="268"/>
      <c r="F88" s="268"/>
      <c r="G88" s="195"/>
      <c r="H88" s="208"/>
      <c r="I88" s="271"/>
      <c r="J88" s="284"/>
      <c r="K88" s="284"/>
    </row>
    <row r="89" spans="1:11" ht="9.9499999999999993" customHeight="1">
      <c r="A89" s="272">
        <v>33</v>
      </c>
      <c r="B89" s="274" t="s">
        <v>45</v>
      </c>
      <c r="C89" s="277" t="s">
        <v>242</v>
      </c>
      <c r="D89" s="266"/>
      <c r="E89" s="266"/>
      <c r="F89" s="267"/>
      <c r="G89" s="194"/>
      <c r="H89" s="197"/>
      <c r="I89" s="281" t="s">
        <v>126</v>
      </c>
      <c r="J89" s="283">
        <v>619.1</v>
      </c>
      <c r="K89" s="283">
        <v>619.1</v>
      </c>
    </row>
    <row r="90" spans="1:11" ht="9.9499999999999993" customHeight="1" thickBot="1">
      <c r="A90" s="276"/>
      <c r="B90" s="286"/>
      <c r="C90" s="287"/>
      <c r="D90" s="268"/>
      <c r="E90" s="268"/>
      <c r="F90" s="269"/>
      <c r="G90" s="195"/>
      <c r="H90" s="208"/>
      <c r="I90" s="288"/>
      <c r="J90" s="284"/>
      <c r="K90" s="284"/>
    </row>
  </sheetData>
  <mergeCells count="221">
    <mergeCell ref="K21:K22"/>
    <mergeCell ref="J25:J26"/>
    <mergeCell ref="K25:K26"/>
    <mergeCell ref="C23:H24"/>
    <mergeCell ref="I23:I24"/>
    <mergeCell ref="J23:J24"/>
    <mergeCell ref="K23:K24"/>
    <mergeCell ref="J21:J22"/>
    <mergeCell ref="J39:J40"/>
    <mergeCell ref="I29:I30"/>
    <mergeCell ref="J29:J30"/>
    <mergeCell ref="K29:K30"/>
    <mergeCell ref="C33:F34"/>
    <mergeCell ref="K31:K32"/>
    <mergeCell ref="C29:H30"/>
    <mergeCell ref="K27:K28"/>
    <mergeCell ref="K33:K34"/>
    <mergeCell ref="K67:K76"/>
    <mergeCell ref="A67:A84"/>
    <mergeCell ref="C69:F70"/>
    <mergeCell ref="C59:F60"/>
    <mergeCell ref="I59:I60"/>
    <mergeCell ref="J59:J60"/>
    <mergeCell ref="K59:K60"/>
    <mergeCell ref="B59:B60"/>
    <mergeCell ref="I57:I58"/>
    <mergeCell ref="C73:F74"/>
    <mergeCell ref="A65:A66"/>
    <mergeCell ref="B65:B66"/>
    <mergeCell ref="J57:J58"/>
    <mergeCell ref="K57:K58"/>
    <mergeCell ref="A59:A60"/>
    <mergeCell ref="K63:K64"/>
    <mergeCell ref="A63:A64"/>
    <mergeCell ref="B63:B64"/>
    <mergeCell ref="C63:F64"/>
    <mergeCell ref="I63:I64"/>
    <mergeCell ref="A61:A62"/>
    <mergeCell ref="B61:B62"/>
    <mergeCell ref="C61:F62"/>
    <mergeCell ref="A57:A58"/>
    <mergeCell ref="B89:B90"/>
    <mergeCell ref="A89:A90"/>
    <mergeCell ref="I89:I90"/>
    <mergeCell ref="J89:J90"/>
    <mergeCell ref="A87:A88"/>
    <mergeCell ref="B87:B88"/>
    <mergeCell ref="J65:J66"/>
    <mergeCell ref="C75:F76"/>
    <mergeCell ref="C81:F82"/>
    <mergeCell ref="B67:B84"/>
    <mergeCell ref="A85:A86"/>
    <mergeCell ref="B85:B86"/>
    <mergeCell ref="C85:F86"/>
    <mergeCell ref="I85:I86"/>
    <mergeCell ref="J85:J86"/>
    <mergeCell ref="C71:F72"/>
    <mergeCell ref="C67:F68"/>
    <mergeCell ref="I67:I76"/>
    <mergeCell ref="J67:J76"/>
    <mergeCell ref="K89:K90"/>
    <mergeCell ref="C89:F90"/>
    <mergeCell ref="C77:F78"/>
    <mergeCell ref="C83:F84"/>
    <mergeCell ref="I83:I84"/>
    <mergeCell ref="J83:J84"/>
    <mergeCell ref="K83:K84"/>
    <mergeCell ref="C87:F88"/>
    <mergeCell ref="I87:I88"/>
    <mergeCell ref="J87:J88"/>
    <mergeCell ref="K87:K88"/>
    <mergeCell ref="K85:K86"/>
    <mergeCell ref="J77:J82"/>
    <mergeCell ref="K77:K82"/>
    <mergeCell ref="I77:I82"/>
    <mergeCell ref="C79:F80"/>
    <mergeCell ref="J11:J12"/>
    <mergeCell ref="K11:K12"/>
    <mergeCell ref="I61:I62"/>
    <mergeCell ref="J61:J62"/>
    <mergeCell ref="K61:K62"/>
    <mergeCell ref="C65:F66"/>
    <mergeCell ref="I65:I66"/>
    <mergeCell ref="C57:F58"/>
    <mergeCell ref="B11:B12"/>
    <mergeCell ref="C11:H12"/>
    <mergeCell ref="C13:H14"/>
    <mergeCell ref="B13:B14"/>
    <mergeCell ref="I13:I14"/>
    <mergeCell ref="J63:J64"/>
    <mergeCell ref="B57:B58"/>
    <mergeCell ref="K65:K66"/>
    <mergeCell ref="B41:B42"/>
    <mergeCell ref="C41:F42"/>
    <mergeCell ref="I41:I42"/>
    <mergeCell ref="J41:J42"/>
    <mergeCell ref="K41:K42"/>
    <mergeCell ref="B43:B44"/>
    <mergeCell ref="C43:F44"/>
    <mergeCell ref="I43:I44"/>
    <mergeCell ref="A1:K1"/>
    <mergeCell ref="A2:K2"/>
    <mergeCell ref="I9:I10"/>
    <mergeCell ref="J9:J10"/>
    <mergeCell ref="K6:K7"/>
    <mergeCell ref="K9:K10"/>
    <mergeCell ref="J6:J7"/>
    <mergeCell ref="I6:I7"/>
    <mergeCell ref="B6:B7"/>
    <mergeCell ref="A6:A7"/>
    <mergeCell ref="C6:H7"/>
    <mergeCell ref="C8:H8"/>
    <mergeCell ref="C9:H10"/>
    <mergeCell ref="A4:B4"/>
    <mergeCell ref="B9:B10"/>
    <mergeCell ref="A9:A10"/>
    <mergeCell ref="A11:A14"/>
    <mergeCell ref="C51:F52"/>
    <mergeCell ref="A17:A18"/>
    <mergeCell ref="I11:I12"/>
    <mergeCell ref="A39:A40"/>
    <mergeCell ref="B39:B40"/>
    <mergeCell ref="C39:F40"/>
    <mergeCell ref="I39:I40"/>
    <mergeCell ref="A25:A26"/>
    <mergeCell ref="B25:B26"/>
    <mergeCell ref="C25:H26"/>
    <mergeCell ref="A19:A20"/>
    <mergeCell ref="A21:A22"/>
    <mergeCell ref="B21:B22"/>
    <mergeCell ref="C21:H22"/>
    <mergeCell ref="A23:A24"/>
    <mergeCell ref="A31:A32"/>
    <mergeCell ref="B31:B32"/>
    <mergeCell ref="A43:A44"/>
    <mergeCell ref="A41:A42"/>
    <mergeCell ref="A51:A52"/>
    <mergeCell ref="I21:I22"/>
    <mergeCell ref="I25:I26"/>
    <mergeCell ref="B23:B24"/>
    <mergeCell ref="J13:J14"/>
    <mergeCell ref="K13:K14"/>
    <mergeCell ref="C17:H18"/>
    <mergeCell ref="B17:B18"/>
    <mergeCell ref="J17:J18"/>
    <mergeCell ref="K17:K18"/>
    <mergeCell ref="I17:I18"/>
    <mergeCell ref="I19:I20"/>
    <mergeCell ref="J19:J20"/>
    <mergeCell ref="K19:K20"/>
    <mergeCell ref="B19:B20"/>
    <mergeCell ref="C19:H20"/>
    <mergeCell ref="K15:K16"/>
    <mergeCell ref="J15:J16"/>
    <mergeCell ref="K51:K52"/>
    <mergeCell ref="A55:A56"/>
    <mergeCell ref="B55:B56"/>
    <mergeCell ref="A53:A54"/>
    <mergeCell ref="C53:F54"/>
    <mergeCell ref="B51:B52"/>
    <mergeCell ref="I51:I52"/>
    <mergeCell ref="C47:H48"/>
    <mergeCell ref="B45:B46"/>
    <mergeCell ref="B49:B50"/>
    <mergeCell ref="A49:A50"/>
    <mergeCell ref="C49:F50"/>
    <mergeCell ref="I49:I50"/>
    <mergeCell ref="K49:K50"/>
    <mergeCell ref="A47:A48"/>
    <mergeCell ref="K55:K56"/>
    <mergeCell ref="K53:K54"/>
    <mergeCell ref="K35:K36"/>
    <mergeCell ref="I47:I48"/>
    <mergeCell ref="J47:J48"/>
    <mergeCell ref="K47:K48"/>
    <mergeCell ref="K39:K40"/>
    <mergeCell ref="B37:B38"/>
    <mergeCell ref="C37:F38"/>
    <mergeCell ref="I37:I38"/>
    <mergeCell ref="A37:A38"/>
    <mergeCell ref="K37:K38"/>
    <mergeCell ref="K45:K46"/>
    <mergeCell ref="C45:F46"/>
    <mergeCell ref="I45:I46"/>
    <mergeCell ref="B47:B48"/>
    <mergeCell ref="J43:J44"/>
    <mergeCell ref="K43:K44"/>
    <mergeCell ref="J49:J50"/>
    <mergeCell ref="B29:B30"/>
    <mergeCell ref="I33:I34"/>
    <mergeCell ref="A29:A30"/>
    <mergeCell ref="J55:J56"/>
    <mergeCell ref="J27:J28"/>
    <mergeCell ref="C31:H32"/>
    <mergeCell ref="I31:I32"/>
    <mergeCell ref="J31:J32"/>
    <mergeCell ref="B53:B54"/>
    <mergeCell ref="I53:I54"/>
    <mergeCell ref="J53:J54"/>
    <mergeCell ref="J33:J34"/>
    <mergeCell ref="J37:J38"/>
    <mergeCell ref="J45:J46"/>
    <mergeCell ref="A35:A36"/>
    <mergeCell ref="B35:B36"/>
    <mergeCell ref="C35:F36"/>
    <mergeCell ref="I35:I36"/>
    <mergeCell ref="J35:J36"/>
    <mergeCell ref="J51:J52"/>
    <mergeCell ref="A27:A28"/>
    <mergeCell ref="B27:B28"/>
    <mergeCell ref="C27:H28"/>
    <mergeCell ref="I27:I28"/>
    <mergeCell ref="A33:A34"/>
    <mergeCell ref="B33:B34"/>
    <mergeCell ref="A45:A46"/>
    <mergeCell ref="C55:F56"/>
    <mergeCell ref="B15:B16"/>
    <mergeCell ref="C15:H16"/>
    <mergeCell ref="I15:I16"/>
    <mergeCell ref="I55:I56"/>
    <mergeCell ref="A15:A16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94"/>
  <sheetViews>
    <sheetView view="pageBreakPreview" topLeftCell="A79" zoomScale="60" zoomScaleNormal="60" workbookViewId="0">
      <selection activeCell="F99" sqref="F99"/>
    </sheetView>
  </sheetViews>
  <sheetFormatPr defaultRowHeight="15" customHeight="1"/>
  <cols>
    <col min="1" max="1" width="13.85546875" style="1" customWidth="1"/>
    <col min="2" max="3" width="4.28515625" style="2" customWidth="1"/>
    <col min="4" max="4" width="10.140625" style="2" customWidth="1"/>
    <col min="5" max="5" width="104.140625" style="4" customWidth="1"/>
    <col min="6" max="6" width="14.28515625" style="3" customWidth="1"/>
    <col min="7" max="7" width="9.140625" style="9" customWidth="1"/>
    <col min="8" max="8" width="12" style="3" hidden="1" customWidth="1"/>
    <col min="9" max="9" width="11.85546875" style="3" customWidth="1"/>
    <col min="10" max="10" width="13.28515625" style="3" customWidth="1"/>
    <col min="11" max="11" width="18.28515625" style="3" customWidth="1"/>
    <col min="12" max="12" width="12.140625" style="4" customWidth="1"/>
    <col min="13" max="13" width="11.28515625" style="4" bestFit="1" customWidth="1"/>
    <col min="14" max="14" width="11.5703125" style="4" bestFit="1" customWidth="1"/>
    <col min="15" max="15" width="9.140625" style="4"/>
    <col min="16" max="16" width="11" style="11" bestFit="1" customWidth="1"/>
    <col min="17" max="17" width="9.28515625" style="11" bestFit="1" customWidth="1"/>
    <col min="18" max="18" width="11" style="11" bestFit="1" customWidth="1"/>
    <col min="19" max="20" width="9.140625" style="11"/>
    <col min="21" max="21" width="11" style="11" bestFit="1" customWidth="1"/>
    <col min="22" max="39" width="9.140625" style="11"/>
    <col min="40" max="16384" width="9.140625" style="4"/>
  </cols>
  <sheetData>
    <row r="1" spans="1:39" s="19" customFormat="1" ht="15" customHeight="1">
      <c r="A1" s="18"/>
      <c r="F1" s="20"/>
      <c r="G1" s="21"/>
      <c r="H1" s="20"/>
      <c r="I1" s="20"/>
      <c r="J1" s="100"/>
      <c r="K1" s="20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22" customFormat="1" ht="20.100000000000001" customHeight="1">
      <c r="A2" s="223" t="s">
        <v>105</v>
      </c>
      <c r="B2" s="26"/>
      <c r="C2" s="224" t="s">
        <v>0</v>
      </c>
      <c r="D2" s="27"/>
      <c r="E2" s="28" t="s">
        <v>9</v>
      </c>
      <c r="F2" s="29"/>
      <c r="G2" s="30"/>
      <c r="H2" s="29"/>
      <c r="I2" s="29"/>
      <c r="J2" s="99">
        <v>1.2423</v>
      </c>
      <c r="K2" s="31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s="22" customFormat="1" ht="20.100000000000001" customHeight="1">
      <c r="A3" s="223"/>
      <c r="B3" s="26"/>
      <c r="C3" s="224"/>
      <c r="D3" s="225" t="s">
        <v>10</v>
      </c>
      <c r="E3" s="226"/>
      <c r="F3" s="32"/>
      <c r="G3" s="33"/>
      <c r="H3" s="32"/>
      <c r="I3" s="32"/>
      <c r="J3" s="32"/>
      <c r="K3" s="3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s="22" customFormat="1" ht="20.100000000000001" customHeight="1">
      <c r="A4" s="223"/>
      <c r="B4" s="206"/>
      <c r="C4" s="224"/>
      <c r="D4" s="219" t="s">
        <v>222</v>
      </c>
      <c r="E4" s="220"/>
      <c r="F4" s="32"/>
      <c r="G4" s="33"/>
      <c r="H4" s="32"/>
      <c r="I4" s="32"/>
      <c r="J4" s="32"/>
      <c r="K4" s="34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s="22" customFormat="1" ht="20.100000000000001" customHeight="1">
      <c r="A5" s="223"/>
      <c r="B5" s="206"/>
      <c r="C5" s="224"/>
      <c r="D5" s="230" t="s">
        <v>220</v>
      </c>
      <c r="E5" s="231"/>
      <c r="F5" s="218" t="s">
        <v>316</v>
      </c>
      <c r="G5" s="218"/>
      <c r="H5" s="32"/>
      <c r="I5" s="32"/>
      <c r="J5" s="32"/>
      <c r="K5" s="3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s="22" customFormat="1" ht="20.100000000000001" customHeight="1">
      <c r="A6" s="223"/>
      <c r="B6" s="206"/>
      <c r="C6" s="224"/>
      <c r="D6" s="35" t="s">
        <v>221</v>
      </c>
      <c r="E6" s="35"/>
      <c r="F6" s="36" t="s">
        <v>13</v>
      </c>
      <c r="G6" s="36"/>
      <c r="H6" s="36"/>
      <c r="I6" s="36"/>
      <c r="J6" s="36"/>
      <c r="K6" s="3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39" s="19" customFormat="1" ht="20.100000000000001" customHeight="1">
      <c r="A7" s="38"/>
      <c r="B7" s="206"/>
      <c r="C7" s="206"/>
      <c r="D7" s="39" t="s">
        <v>1</v>
      </c>
      <c r="E7" s="39" t="s">
        <v>2</v>
      </c>
      <c r="F7" s="40" t="s">
        <v>3</v>
      </c>
      <c r="G7" s="40" t="s">
        <v>7</v>
      </c>
      <c r="H7" s="40" t="s">
        <v>4</v>
      </c>
      <c r="I7" s="40" t="s">
        <v>4</v>
      </c>
      <c r="J7" s="40" t="s">
        <v>4</v>
      </c>
      <c r="K7" s="40" t="s">
        <v>6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s="19" customFormat="1" ht="20.100000000000001" customHeight="1" thickBot="1">
      <c r="A8" s="41"/>
      <c r="B8" s="42"/>
      <c r="C8" s="42"/>
      <c r="D8" s="43"/>
      <c r="E8" s="43"/>
      <c r="F8" s="44"/>
      <c r="G8" s="45"/>
      <c r="H8" s="45" t="s">
        <v>5</v>
      </c>
      <c r="I8" s="45" t="s">
        <v>5</v>
      </c>
      <c r="J8" s="45" t="s">
        <v>43</v>
      </c>
      <c r="K8" s="45" t="s">
        <v>5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s="22" customFormat="1" ht="20.100000000000001" customHeight="1" thickTop="1">
      <c r="A9" s="227" t="s">
        <v>16</v>
      </c>
      <c r="B9" s="228"/>
      <c r="C9" s="229"/>
      <c r="D9" s="46">
        <v>1</v>
      </c>
      <c r="E9" s="46" t="s">
        <v>17</v>
      </c>
      <c r="F9" s="47"/>
      <c r="G9" s="48"/>
      <c r="H9" s="47"/>
      <c r="I9" s="47"/>
      <c r="J9" s="47"/>
      <c r="K9" s="47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</row>
    <row r="10" spans="1:39" s="22" customFormat="1" ht="20.100000000000001" customHeight="1">
      <c r="A10" s="209" t="s">
        <v>67</v>
      </c>
      <c r="B10" s="210"/>
      <c r="C10" s="211"/>
      <c r="D10" s="103" t="s">
        <v>62</v>
      </c>
      <c r="E10" s="118" t="s">
        <v>210</v>
      </c>
      <c r="F10" s="104">
        <v>3.6</v>
      </c>
      <c r="G10" s="105" t="s">
        <v>47</v>
      </c>
      <c r="H10" s="104">
        <v>188.86</v>
      </c>
      <c r="I10" s="104">
        <v>318.70999999999998</v>
      </c>
      <c r="J10" s="47">
        <f>I10*J2</f>
        <v>395.93343299999998</v>
      </c>
      <c r="K10" s="47">
        <f t="shared" ref="K10:K15" si="0">F10*J10</f>
        <v>1425.3603587999999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  <row r="11" spans="1:39" s="24" customFormat="1" ht="20.100000000000001" customHeight="1">
      <c r="A11" s="209" t="s">
        <v>56</v>
      </c>
      <c r="B11" s="210"/>
      <c r="C11" s="211"/>
      <c r="D11" s="103" t="s">
        <v>41</v>
      </c>
      <c r="E11" s="106" t="s">
        <v>66</v>
      </c>
      <c r="F11" s="49">
        <v>5.31</v>
      </c>
      <c r="G11" s="107" t="s">
        <v>44</v>
      </c>
      <c r="H11" s="104">
        <v>45.35</v>
      </c>
      <c r="I11" s="104">
        <v>84.05</v>
      </c>
      <c r="J11" s="47">
        <f>I11*J$2</f>
        <v>104.41531499999999</v>
      </c>
      <c r="K11" s="47">
        <f t="shared" si="0"/>
        <v>554.44532264999987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s="24" customFormat="1" ht="20.100000000000001" customHeight="1">
      <c r="A12" s="209" t="s">
        <v>80</v>
      </c>
      <c r="B12" s="210"/>
      <c r="C12" s="211"/>
      <c r="D12" s="103" t="s">
        <v>65</v>
      </c>
      <c r="E12" s="106" t="s">
        <v>79</v>
      </c>
      <c r="F12" s="49">
        <v>12</v>
      </c>
      <c r="G12" s="107" t="s">
        <v>47</v>
      </c>
      <c r="H12" s="104"/>
      <c r="I12" s="104">
        <v>10.85</v>
      </c>
      <c r="J12" s="47">
        <f>I12*J$2</f>
        <v>13.478954999999999</v>
      </c>
      <c r="K12" s="47">
        <f t="shared" si="0"/>
        <v>161.74745999999999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39" s="24" customFormat="1" ht="20.100000000000001" customHeight="1">
      <c r="A13" s="209">
        <v>85369</v>
      </c>
      <c r="B13" s="210"/>
      <c r="C13" s="211"/>
      <c r="D13" s="103" t="s">
        <v>68</v>
      </c>
      <c r="E13" s="106" t="s">
        <v>240</v>
      </c>
      <c r="F13" s="49">
        <v>176</v>
      </c>
      <c r="G13" s="107" t="s">
        <v>47</v>
      </c>
      <c r="H13" s="104"/>
      <c r="I13" s="104">
        <v>31.12</v>
      </c>
      <c r="J13" s="47">
        <f>I13*J$2</f>
        <v>38.660375999999999</v>
      </c>
      <c r="K13" s="47">
        <f t="shared" si="0"/>
        <v>6804.2261760000001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spans="1:39" s="24" customFormat="1" ht="20.100000000000001" customHeight="1">
      <c r="A14" s="209" t="s">
        <v>63</v>
      </c>
      <c r="B14" s="210"/>
      <c r="C14" s="211"/>
      <c r="D14" s="103" t="s">
        <v>69</v>
      </c>
      <c r="E14" s="106" t="s">
        <v>61</v>
      </c>
      <c r="F14" s="49">
        <v>12</v>
      </c>
      <c r="G14" s="107" t="s">
        <v>44</v>
      </c>
      <c r="H14" s="104"/>
      <c r="I14" s="104">
        <v>20</v>
      </c>
      <c r="J14" s="47">
        <f>I14*J$2</f>
        <v>24.846</v>
      </c>
      <c r="K14" s="47">
        <f t="shared" si="0"/>
        <v>298.15199999999999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1:39" s="24" customFormat="1" ht="20.100000000000001" customHeight="1">
      <c r="A15" s="209">
        <v>85334</v>
      </c>
      <c r="B15" s="210"/>
      <c r="C15" s="211"/>
      <c r="D15" s="103" t="s">
        <v>171</v>
      </c>
      <c r="E15" s="106" t="s">
        <v>218</v>
      </c>
      <c r="F15" s="49">
        <v>8.4</v>
      </c>
      <c r="G15" s="107" t="s">
        <v>47</v>
      </c>
      <c r="H15" s="104"/>
      <c r="I15" s="104">
        <v>13.65</v>
      </c>
      <c r="J15" s="47">
        <f>I15*J$2</f>
        <v>16.957394999999998</v>
      </c>
      <c r="K15" s="47">
        <f t="shared" si="0"/>
        <v>142.44211799999999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 spans="1:39" s="24" customFormat="1" ht="20.100000000000001" customHeight="1">
      <c r="A16" s="209"/>
      <c r="B16" s="210"/>
      <c r="C16" s="211"/>
      <c r="D16" s="103"/>
      <c r="E16" s="108" t="s">
        <v>8</v>
      </c>
      <c r="F16" s="104"/>
      <c r="G16" s="107"/>
      <c r="H16" s="104"/>
      <c r="I16" s="104"/>
      <c r="J16" s="47"/>
      <c r="K16" s="50">
        <f>SUM(K10:K15)</f>
        <v>9386.3734354500011</v>
      </c>
      <c r="L16" s="119"/>
      <c r="M16" s="119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 s="24" customFormat="1" ht="20.100000000000001" customHeight="1">
      <c r="A17" s="200"/>
      <c r="B17" s="201"/>
      <c r="C17" s="202"/>
      <c r="D17" s="109">
        <v>2</v>
      </c>
      <c r="E17" s="109" t="s">
        <v>128</v>
      </c>
      <c r="F17" s="104"/>
      <c r="G17" s="107"/>
      <c r="H17" s="104"/>
      <c r="I17" s="104"/>
      <c r="J17" s="47"/>
      <c r="K17" s="50"/>
      <c r="M17" s="119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 s="24" customFormat="1" ht="20.100000000000001" customHeight="1">
      <c r="A18" s="209" t="s">
        <v>103</v>
      </c>
      <c r="B18" s="210"/>
      <c r="C18" s="211"/>
      <c r="D18" s="103" t="s">
        <v>11</v>
      </c>
      <c r="E18" s="106" t="s">
        <v>102</v>
      </c>
      <c r="F18" s="49">
        <v>2.0499999999999998</v>
      </c>
      <c r="G18" s="107" t="s">
        <v>44</v>
      </c>
      <c r="H18" s="104"/>
      <c r="I18" s="104">
        <v>45.53</v>
      </c>
      <c r="J18" s="47">
        <f t="shared" ref="J18:J23" si="1">I18*J$2</f>
        <v>56.561918999999996</v>
      </c>
      <c r="K18" s="47">
        <f t="shared" ref="K18:K23" si="2">F18*J18</f>
        <v>115.95193394999998</v>
      </c>
      <c r="M18" s="119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1:39" s="24" customFormat="1" ht="20.100000000000001" customHeight="1">
      <c r="A19" s="209" t="s">
        <v>198</v>
      </c>
      <c r="B19" s="210"/>
      <c r="C19" s="211"/>
      <c r="D19" s="103" t="s">
        <v>93</v>
      </c>
      <c r="E19" s="106" t="s">
        <v>197</v>
      </c>
      <c r="F19" s="49">
        <v>1.28</v>
      </c>
      <c r="G19" s="107" t="s">
        <v>47</v>
      </c>
      <c r="H19" s="104"/>
      <c r="I19" s="104">
        <v>15.4</v>
      </c>
      <c r="J19" s="47">
        <f t="shared" si="1"/>
        <v>19.131419999999999</v>
      </c>
      <c r="K19" s="47">
        <f t="shared" si="2"/>
        <v>24.488217599999999</v>
      </c>
      <c r="M19" s="119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 s="24" customFormat="1" ht="20.100000000000001" customHeight="1">
      <c r="A20" s="209" t="s">
        <v>147</v>
      </c>
      <c r="B20" s="210"/>
      <c r="C20" s="211"/>
      <c r="D20" s="103" t="s">
        <v>94</v>
      </c>
      <c r="E20" s="106" t="s">
        <v>146</v>
      </c>
      <c r="F20" s="104">
        <v>0.13</v>
      </c>
      <c r="G20" s="107" t="s">
        <v>44</v>
      </c>
      <c r="H20" s="104"/>
      <c r="I20" s="104">
        <v>100.98</v>
      </c>
      <c r="J20" s="47">
        <f t="shared" si="1"/>
        <v>125.44745400000001</v>
      </c>
      <c r="K20" s="47">
        <f t="shared" si="2"/>
        <v>16.308169020000001</v>
      </c>
      <c r="M20" s="119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 s="24" customFormat="1" ht="20.100000000000001" customHeight="1">
      <c r="A21" s="209" t="s">
        <v>175</v>
      </c>
      <c r="B21" s="210"/>
      <c r="C21" s="211"/>
      <c r="D21" s="103" t="s">
        <v>95</v>
      </c>
      <c r="E21" s="106" t="s">
        <v>174</v>
      </c>
      <c r="F21" s="104">
        <v>16</v>
      </c>
      <c r="G21" s="107" t="s">
        <v>81</v>
      </c>
      <c r="H21" s="104"/>
      <c r="I21" s="104">
        <v>15.4</v>
      </c>
      <c r="J21" s="47">
        <f t="shared" si="1"/>
        <v>19.131419999999999</v>
      </c>
      <c r="K21" s="47">
        <f t="shared" si="2"/>
        <v>306.10271999999998</v>
      </c>
      <c r="M21" s="119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24" customFormat="1" ht="20.100000000000001" customHeight="1">
      <c r="A22" s="209" t="s">
        <v>148</v>
      </c>
      <c r="B22" s="210"/>
      <c r="C22" s="211"/>
      <c r="D22" s="103" t="s">
        <v>96</v>
      </c>
      <c r="E22" s="106" t="s">
        <v>149</v>
      </c>
      <c r="F22" s="104">
        <v>0.8</v>
      </c>
      <c r="G22" s="107" t="s">
        <v>44</v>
      </c>
      <c r="H22" s="104"/>
      <c r="I22" s="104">
        <v>408.09</v>
      </c>
      <c r="J22" s="47">
        <f t="shared" si="1"/>
        <v>506.97020699999996</v>
      </c>
      <c r="K22" s="47">
        <f t="shared" si="2"/>
        <v>405.57616559999997</v>
      </c>
      <c r="M22" s="119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spans="1:39" s="24" customFormat="1" ht="20.100000000000001" customHeight="1">
      <c r="A23" s="209" t="s">
        <v>150</v>
      </c>
      <c r="B23" s="210"/>
      <c r="C23" s="211"/>
      <c r="D23" s="103" t="s">
        <v>97</v>
      </c>
      <c r="E23" s="106" t="s">
        <v>151</v>
      </c>
      <c r="F23" s="104">
        <v>96</v>
      </c>
      <c r="G23" s="107" t="s">
        <v>152</v>
      </c>
      <c r="H23" s="104"/>
      <c r="I23" s="104">
        <v>7.88</v>
      </c>
      <c r="J23" s="47">
        <f t="shared" si="1"/>
        <v>9.7893239999999988</v>
      </c>
      <c r="K23" s="47">
        <f t="shared" si="2"/>
        <v>939.77510399999983</v>
      </c>
      <c r="M23" s="119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 spans="1:39" s="24" customFormat="1" ht="20.100000000000001" customHeight="1">
      <c r="A24" s="200"/>
      <c r="B24" s="201"/>
      <c r="C24" s="202"/>
      <c r="D24" s="109"/>
      <c r="E24" s="108" t="s">
        <v>8</v>
      </c>
      <c r="F24" s="104"/>
      <c r="G24" s="107"/>
      <c r="H24" s="104"/>
      <c r="I24" s="104"/>
      <c r="J24" s="47"/>
      <c r="K24" s="50">
        <f>SUM(K18:K23)</f>
        <v>1808.2023101699997</v>
      </c>
      <c r="L24" s="119"/>
      <c r="M24" s="119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1:39" s="24" customFormat="1" ht="20.100000000000001" customHeight="1">
      <c r="A25" s="215"/>
      <c r="B25" s="216"/>
      <c r="C25" s="217"/>
      <c r="D25" s="109">
        <v>3</v>
      </c>
      <c r="E25" s="109" t="s">
        <v>104</v>
      </c>
      <c r="F25" s="104"/>
      <c r="G25" s="107"/>
      <c r="H25" s="104"/>
      <c r="I25" s="104"/>
      <c r="J25" s="47"/>
      <c r="K25" s="4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s="24" customFormat="1" ht="20.100000000000001" customHeight="1">
      <c r="A26" s="209" t="s">
        <v>268</v>
      </c>
      <c r="B26" s="210"/>
      <c r="C26" s="211"/>
      <c r="D26" s="103" t="s">
        <v>98</v>
      </c>
      <c r="E26" s="106" t="s">
        <v>267</v>
      </c>
      <c r="F26" s="104">
        <v>1</v>
      </c>
      <c r="G26" s="105" t="s">
        <v>73</v>
      </c>
      <c r="H26" s="104"/>
      <c r="I26" s="104">
        <v>275.86</v>
      </c>
      <c r="J26" s="47">
        <f>I26*J$2</f>
        <v>342.70087799999999</v>
      </c>
      <c r="K26" s="47">
        <f>J26*F26</f>
        <v>342.70087799999999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s="24" customFormat="1" ht="20.100000000000001" customHeight="1">
      <c r="A27" s="209">
        <v>89355</v>
      </c>
      <c r="B27" s="210"/>
      <c r="C27" s="211"/>
      <c r="D27" s="103" t="s">
        <v>99</v>
      </c>
      <c r="E27" s="106" t="s">
        <v>177</v>
      </c>
      <c r="F27" s="104">
        <v>6</v>
      </c>
      <c r="G27" s="105" t="s">
        <v>81</v>
      </c>
      <c r="H27" s="104"/>
      <c r="I27" s="104">
        <v>12.99</v>
      </c>
      <c r="J27" s="47">
        <f t="shared" ref="J27:J44" si="3">I27*J$2</f>
        <v>16.137477000000001</v>
      </c>
      <c r="K27" s="47">
        <f t="shared" ref="K27:K44" si="4">J27*F27</f>
        <v>96.824861999999996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1:39" s="24" customFormat="1" ht="20.100000000000001" customHeight="1">
      <c r="A28" s="209">
        <v>89356</v>
      </c>
      <c r="B28" s="210"/>
      <c r="C28" s="211"/>
      <c r="D28" s="103" t="s">
        <v>127</v>
      </c>
      <c r="E28" s="106" t="s">
        <v>87</v>
      </c>
      <c r="F28" s="104">
        <v>15</v>
      </c>
      <c r="G28" s="105" t="s">
        <v>81</v>
      </c>
      <c r="H28" s="104"/>
      <c r="I28" s="104">
        <v>15.37</v>
      </c>
      <c r="J28" s="47">
        <f t="shared" si="3"/>
        <v>19.094151</v>
      </c>
      <c r="K28" s="47">
        <f t="shared" si="4"/>
        <v>286.41226499999999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s="24" customFormat="1" ht="20.100000000000001" customHeight="1">
      <c r="A29" s="209">
        <v>89712</v>
      </c>
      <c r="B29" s="210"/>
      <c r="C29" s="211"/>
      <c r="D29" s="103" t="s">
        <v>166</v>
      </c>
      <c r="E29" s="106" t="s">
        <v>89</v>
      </c>
      <c r="F29" s="104">
        <v>6</v>
      </c>
      <c r="G29" s="105" t="s">
        <v>81</v>
      </c>
      <c r="H29" s="104"/>
      <c r="I29" s="104">
        <v>19.79</v>
      </c>
      <c r="J29" s="47">
        <f t="shared" si="3"/>
        <v>24.585116999999997</v>
      </c>
      <c r="K29" s="47">
        <f t="shared" si="4"/>
        <v>147.51070199999998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39" s="24" customFormat="1" ht="20.100000000000001" customHeight="1">
      <c r="A30" s="209">
        <v>89848</v>
      </c>
      <c r="B30" s="210"/>
      <c r="C30" s="211"/>
      <c r="D30" s="103" t="s">
        <v>223</v>
      </c>
      <c r="E30" s="106" t="s">
        <v>88</v>
      </c>
      <c r="F30" s="104">
        <v>12</v>
      </c>
      <c r="G30" s="105" t="s">
        <v>81</v>
      </c>
      <c r="H30" s="104"/>
      <c r="I30" s="104">
        <v>19.350000000000001</v>
      </c>
      <c r="J30" s="47">
        <f t="shared" si="3"/>
        <v>24.038505000000001</v>
      </c>
      <c r="K30" s="47">
        <f t="shared" si="4"/>
        <v>288.46206000000001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39" s="24" customFormat="1" ht="20.100000000000001" customHeight="1">
      <c r="A31" s="209">
        <v>89957</v>
      </c>
      <c r="B31" s="210"/>
      <c r="C31" s="211"/>
      <c r="D31" s="103" t="s">
        <v>224</v>
      </c>
      <c r="E31" s="106" t="s">
        <v>90</v>
      </c>
      <c r="F31" s="104">
        <v>6</v>
      </c>
      <c r="G31" s="105" t="s">
        <v>73</v>
      </c>
      <c r="H31" s="104"/>
      <c r="I31" s="104">
        <v>99.72</v>
      </c>
      <c r="J31" s="47">
        <f t="shared" si="3"/>
        <v>123.88215599999999</v>
      </c>
      <c r="K31" s="47">
        <f t="shared" si="4"/>
        <v>743.29293599999994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1:39" s="24" customFormat="1" ht="20.100000000000001" customHeight="1">
      <c r="A32" s="209">
        <v>89707</v>
      </c>
      <c r="B32" s="210"/>
      <c r="C32" s="211"/>
      <c r="D32" s="103" t="s">
        <v>225</v>
      </c>
      <c r="E32" s="106" t="s">
        <v>91</v>
      </c>
      <c r="F32" s="104">
        <v>3</v>
      </c>
      <c r="G32" s="105" t="s">
        <v>73</v>
      </c>
      <c r="H32" s="104"/>
      <c r="I32" s="104">
        <v>20.03</v>
      </c>
      <c r="J32" s="47">
        <f t="shared" si="3"/>
        <v>24.883269000000002</v>
      </c>
      <c r="K32" s="47">
        <f t="shared" si="4"/>
        <v>74.64980700000001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1:39" s="24" customFormat="1" ht="20.100000000000001" customHeight="1">
      <c r="A33" s="209">
        <v>95471</v>
      </c>
      <c r="B33" s="210"/>
      <c r="C33" s="211"/>
      <c r="D33" s="103" t="s">
        <v>226</v>
      </c>
      <c r="E33" s="106" t="s">
        <v>211</v>
      </c>
      <c r="F33" s="104">
        <v>1</v>
      </c>
      <c r="G33" s="105" t="s">
        <v>73</v>
      </c>
      <c r="H33" s="104"/>
      <c r="I33" s="104">
        <v>709.33</v>
      </c>
      <c r="J33" s="47">
        <f t="shared" si="3"/>
        <v>881.20065899999997</v>
      </c>
      <c r="K33" s="47">
        <f t="shared" si="4"/>
        <v>881.20065899999997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1:39" s="24" customFormat="1" ht="20.100000000000001" customHeight="1">
      <c r="A34" s="209" t="s">
        <v>250</v>
      </c>
      <c r="B34" s="210"/>
      <c r="C34" s="211"/>
      <c r="D34" s="103" t="s">
        <v>227</v>
      </c>
      <c r="E34" s="106" t="s">
        <v>247</v>
      </c>
      <c r="F34" s="104">
        <v>2</v>
      </c>
      <c r="G34" s="105" t="s">
        <v>73</v>
      </c>
      <c r="H34" s="104"/>
      <c r="I34" s="104">
        <v>545.80999999999995</v>
      </c>
      <c r="J34" s="47">
        <f t="shared" si="3"/>
        <v>678.05976299999986</v>
      </c>
      <c r="K34" s="47">
        <f t="shared" si="4"/>
        <v>1356.1195259999997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1:39" s="24" customFormat="1" ht="20.100000000000001" customHeight="1">
      <c r="A35" s="209" t="s">
        <v>82</v>
      </c>
      <c r="B35" s="210"/>
      <c r="C35" s="211"/>
      <c r="D35" s="103" t="s">
        <v>228</v>
      </c>
      <c r="E35" s="106" t="s">
        <v>153</v>
      </c>
      <c r="F35" s="104">
        <v>3</v>
      </c>
      <c r="G35" s="105" t="s">
        <v>73</v>
      </c>
      <c r="H35" s="104"/>
      <c r="I35" s="104">
        <v>50</v>
      </c>
      <c r="J35" s="47">
        <f t="shared" si="3"/>
        <v>62.114999999999995</v>
      </c>
      <c r="K35" s="47">
        <f t="shared" si="4"/>
        <v>186.34499999999997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</row>
    <row r="36" spans="1:39" s="24" customFormat="1" ht="20.100000000000001" customHeight="1">
      <c r="A36" s="209">
        <v>95544</v>
      </c>
      <c r="B36" s="210"/>
      <c r="C36" s="211"/>
      <c r="D36" s="103" t="s">
        <v>229</v>
      </c>
      <c r="E36" s="106" t="s">
        <v>92</v>
      </c>
      <c r="F36" s="104">
        <v>3</v>
      </c>
      <c r="G36" s="105" t="s">
        <v>73</v>
      </c>
      <c r="H36" s="104"/>
      <c r="I36" s="104">
        <v>27.32</v>
      </c>
      <c r="J36" s="47">
        <f t="shared" si="3"/>
        <v>33.939636</v>
      </c>
      <c r="K36" s="47">
        <f t="shared" si="4"/>
        <v>101.81890799999999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24" customFormat="1" ht="20.100000000000001" customHeight="1">
      <c r="A37" s="209" t="s">
        <v>82</v>
      </c>
      <c r="B37" s="210"/>
      <c r="C37" s="211"/>
      <c r="D37" s="103" t="s">
        <v>230</v>
      </c>
      <c r="E37" s="106" t="s">
        <v>295</v>
      </c>
      <c r="F37" s="104">
        <v>4.16</v>
      </c>
      <c r="G37" s="105" t="s">
        <v>47</v>
      </c>
      <c r="H37" s="104"/>
      <c r="I37" s="104">
        <v>100</v>
      </c>
      <c r="J37" s="47">
        <f t="shared" si="3"/>
        <v>124.22999999999999</v>
      </c>
      <c r="K37" s="47">
        <f t="shared" si="4"/>
        <v>516.79679999999996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24" customFormat="1" ht="20.100000000000001" customHeight="1">
      <c r="A38" s="209">
        <v>86902</v>
      </c>
      <c r="B38" s="210"/>
      <c r="C38" s="211"/>
      <c r="D38" s="103" t="s">
        <v>245</v>
      </c>
      <c r="E38" s="106" t="s">
        <v>248</v>
      </c>
      <c r="F38" s="104">
        <v>2</v>
      </c>
      <c r="G38" s="105" t="s">
        <v>73</v>
      </c>
      <c r="H38" s="104"/>
      <c r="I38" s="104">
        <v>216.27</v>
      </c>
      <c r="J38" s="47">
        <f t="shared" si="3"/>
        <v>268.67222099999998</v>
      </c>
      <c r="K38" s="47">
        <f t="shared" si="4"/>
        <v>537.34444199999996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s="24" customFormat="1" ht="20.100000000000001" customHeight="1">
      <c r="A39" s="209" t="s">
        <v>82</v>
      </c>
      <c r="B39" s="210"/>
      <c r="C39" s="211"/>
      <c r="D39" s="103" t="s">
        <v>246</v>
      </c>
      <c r="E39" s="106" t="s">
        <v>249</v>
      </c>
      <c r="F39" s="104">
        <v>1</v>
      </c>
      <c r="G39" s="105" t="s">
        <v>73</v>
      </c>
      <c r="H39" s="104"/>
      <c r="I39" s="104">
        <v>350</v>
      </c>
      <c r="J39" s="47">
        <f t="shared" si="3"/>
        <v>434.80500000000001</v>
      </c>
      <c r="K39" s="47">
        <f t="shared" si="4"/>
        <v>434.80500000000001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s="24" customFormat="1" ht="20.100000000000001" customHeight="1">
      <c r="A40" s="209" t="s">
        <v>300</v>
      </c>
      <c r="B40" s="210"/>
      <c r="C40" s="211"/>
      <c r="D40" s="103" t="s">
        <v>292</v>
      </c>
      <c r="E40" s="106" t="s">
        <v>299</v>
      </c>
      <c r="F40" s="104">
        <v>1.2</v>
      </c>
      <c r="G40" s="105" t="s">
        <v>47</v>
      </c>
      <c r="H40" s="104"/>
      <c r="I40" s="104">
        <v>1066.01</v>
      </c>
      <c r="J40" s="47">
        <f t="shared" si="3"/>
        <v>1324.3042229999999</v>
      </c>
      <c r="K40" s="47">
        <f t="shared" si="4"/>
        <v>1589.1650675999997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 s="24" customFormat="1" ht="20.100000000000001" customHeight="1">
      <c r="A41" s="209">
        <v>86936</v>
      </c>
      <c r="B41" s="210"/>
      <c r="C41" s="211"/>
      <c r="D41" s="103" t="s">
        <v>293</v>
      </c>
      <c r="E41" s="106" t="s">
        <v>294</v>
      </c>
      <c r="F41" s="104">
        <v>1</v>
      </c>
      <c r="G41" s="105" t="s">
        <v>73</v>
      </c>
      <c r="H41" s="104"/>
      <c r="I41" s="104">
        <v>290.83999999999997</v>
      </c>
      <c r="J41" s="47">
        <f t="shared" si="3"/>
        <v>361.31053199999997</v>
      </c>
      <c r="K41" s="47">
        <f t="shared" si="4"/>
        <v>361.31053199999997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</row>
    <row r="42" spans="1:39" s="24" customFormat="1" ht="20.100000000000001" customHeight="1">
      <c r="A42" s="209" t="s">
        <v>314</v>
      </c>
      <c r="B42" s="210"/>
      <c r="C42" s="211"/>
      <c r="D42" s="103" t="s">
        <v>301</v>
      </c>
      <c r="E42" s="106" t="s">
        <v>313</v>
      </c>
      <c r="F42" s="104">
        <v>3</v>
      </c>
      <c r="G42" s="105" t="s">
        <v>73</v>
      </c>
      <c r="H42" s="104"/>
      <c r="I42" s="104">
        <v>135.85</v>
      </c>
      <c r="J42" s="47">
        <f t="shared" si="3"/>
        <v>168.76645499999998</v>
      </c>
      <c r="K42" s="47">
        <f t="shared" si="4"/>
        <v>506.29936499999997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spans="1:39" s="24" customFormat="1" ht="20.100000000000001" customHeight="1">
      <c r="A43" s="209" t="s">
        <v>312</v>
      </c>
      <c r="B43" s="210"/>
      <c r="C43" s="211"/>
      <c r="D43" s="103" t="s">
        <v>309</v>
      </c>
      <c r="E43" s="106" t="s">
        <v>311</v>
      </c>
      <c r="F43" s="104">
        <v>1</v>
      </c>
      <c r="G43" s="105" t="s">
        <v>73</v>
      </c>
      <c r="H43" s="104"/>
      <c r="I43" s="104">
        <v>223.96</v>
      </c>
      <c r="J43" s="47">
        <f t="shared" si="3"/>
        <v>278.22550799999999</v>
      </c>
      <c r="K43" s="47">
        <f t="shared" si="4"/>
        <v>278.22550799999999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</row>
    <row r="44" spans="1:39" s="24" customFormat="1" ht="20.100000000000001" customHeight="1">
      <c r="A44" s="209" t="s">
        <v>82</v>
      </c>
      <c r="B44" s="210"/>
      <c r="C44" s="211"/>
      <c r="D44" s="103" t="s">
        <v>310</v>
      </c>
      <c r="E44" s="106" t="s">
        <v>302</v>
      </c>
      <c r="F44" s="104">
        <v>2</v>
      </c>
      <c r="G44" s="105" t="s">
        <v>303</v>
      </c>
      <c r="H44" s="104"/>
      <c r="I44" s="104">
        <v>150</v>
      </c>
      <c r="J44" s="47">
        <f t="shared" si="3"/>
        <v>186.345</v>
      </c>
      <c r="K44" s="47">
        <f t="shared" si="4"/>
        <v>372.69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</row>
    <row r="45" spans="1:39" s="22" customFormat="1" ht="20.100000000000001" customHeight="1">
      <c r="A45" s="209"/>
      <c r="B45" s="210"/>
      <c r="C45" s="211"/>
      <c r="D45" s="103"/>
      <c r="E45" s="108" t="s">
        <v>8</v>
      </c>
      <c r="F45" s="104"/>
      <c r="G45" s="107"/>
      <c r="H45" s="104"/>
      <c r="I45" s="110"/>
      <c r="J45" s="47"/>
      <c r="K45" s="50">
        <f>SUM(K26:K44)</f>
        <v>9101.9743176000011</v>
      </c>
      <c r="L45" s="120"/>
      <c r="M45" s="120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</row>
    <row r="46" spans="1:39" s="16" customFormat="1" ht="20.100000000000001" customHeight="1">
      <c r="A46" s="215" t="s">
        <v>60</v>
      </c>
      <c r="B46" s="216"/>
      <c r="C46" s="217"/>
      <c r="D46" s="109">
        <v>4</v>
      </c>
      <c r="E46" s="109" t="s">
        <v>19</v>
      </c>
      <c r="F46" s="52"/>
      <c r="G46" s="56"/>
      <c r="H46" s="52"/>
      <c r="I46" s="104"/>
      <c r="J46" s="47"/>
      <c r="K46" s="4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s="16" customFormat="1" ht="20.100000000000001" customHeight="1">
      <c r="A47" s="212" t="s">
        <v>213</v>
      </c>
      <c r="B47" s="213"/>
      <c r="C47" s="214"/>
      <c r="D47" s="103" t="s">
        <v>100</v>
      </c>
      <c r="E47" s="118" t="s">
        <v>212</v>
      </c>
      <c r="F47" s="111">
        <v>31</v>
      </c>
      <c r="G47" s="107" t="s">
        <v>47</v>
      </c>
      <c r="H47" s="52"/>
      <c r="I47" s="104">
        <v>38.119999999999997</v>
      </c>
      <c r="J47" s="47">
        <f>I47*J$2</f>
        <v>47.356475999999994</v>
      </c>
      <c r="K47" s="47">
        <f>F47*J47</f>
        <v>1468.0507559999999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s="16" customFormat="1" ht="20.100000000000001" customHeight="1">
      <c r="A48" s="209"/>
      <c r="B48" s="210"/>
      <c r="C48" s="211"/>
      <c r="D48" s="103"/>
      <c r="E48" s="108" t="s">
        <v>8</v>
      </c>
      <c r="F48" s="104"/>
      <c r="G48" s="107"/>
      <c r="H48" s="111"/>
      <c r="I48" s="104"/>
      <c r="J48" s="47"/>
      <c r="K48" s="50">
        <f>SUM(K47:K47)</f>
        <v>1468.0507559999999</v>
      </c>
      <c r="L48" s="121"/>
      <c r="M48" s="121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s="16" customFormat="1" ht="20.100000000000001" customHeight="1">
      <c r="A49" s="215" t="s">
        <v>58</v>
      </c>
      <c r="B49" s="216"/>
      <c r="C49" s="217"/>
      <c r="D49" s="109">
        <v>5</v>
      </c>
      <c r="E49" s="109" t="s">
        <v>20</v>
      </c>
      <c r="F49" s="112"/>
      <c r="G49" s="57"/>
      <c r="H49" s="113"/>
      <c r="I49" s="112"/>
      <c r="J49" s="47"/>
      <c r="K49" s="4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s="16" customFormat="1" ht="20.100000000000001" customHeight="1">
      <c r="A50" s="212" t="s">
        <v>184</v>
      </c>
      <c r="B50" s="213"/>
      <c r="C50" s="214"/>
      <c r="D50" s="103" t="s">
        <v>12</v>
      </c>
      <c r="E50" s="106" t="s">
        <v>185</v>
      </c>
      <c r="F50" s="104">
        <v>17</v>
      </c>
      <c r="G50" s="107" t="s">
        <v>47</v>
      </c>
      <c r="H50" s="111"/>
      <c r="I50" s="104">
        <v>50.7</v>
      </c>
      <c r="J50" s="47">
        <f t="shared" ref="J50:J54" si="5">I50*J$2</f>
        <v>62.984610000000004</v>
      </c>
      <c r="K50" s="47">
        <f t="shared" ref="K50:K54" si="6">F50*J50</f>
        <v>1070.73837</v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s="16" customFormat="1" ht="20.100000000000001" customHeight="1">
      <c r="A51" s="212" t="s">
        <v>187</v>
      </c>
      <c r="B51" s="213"/>
      <c r="C51" s="214"/>
      <c r="D51" s="103" t="s">
        <v>75</v>
      </c>
      <c r="E51" s="106" t="s">
        <v>186</v>
      </c>
      <c r="F51" s="104">
        <v>18</v>
      </c>
      <c r="G51" s="107" t="s">
        <v>47</v>
      </c>
      <c r="H51" s="111"/>
      <c r="I51" s="104">
        <v>100.13</v>
      </c>
      <c r="J51" s="47">
        <f t="shared" si="5"/>
        <v>124.391499</v>
      </c>
      <c r="K51" s="47">
        <f t="shared" si="6"/>
        <v>2239.0469819999998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s="16" customFormat="1" ht="20.100000000000001" customHeight="1">
      <c r="A52" s="212" t="s">
        <v>134</v>
      </c>
      <c r="B52" s="213"/>
      <c r="C52" s="214"/>
      <c r="D52" s="103" t="s">
        <v>231</v>
      </c>
      <c r="E52" s="53" t="s">
        <v>135</v>
      </c>
      <c r="F52" s="104">
        <v>15.5</v>
      </c>
      <c r="G52" s="107" t="s">
        <v>70</v>
      </c>
      <c r="H52" s="111">
        <v>17.07</v>
      </c>
      <c r="I52" s="104">
        <v>23.52</v>
      </c>
      <c r="J52" s="47">
        <f t="shared" si="5"/>
        <v>29.218895999999997</v>
      </c>
      <c r="K52" s="47">
        <f t="shared" si="6"/>
        <v>452.89288799999997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s="16" customFormat="1" ht="20.100000000000001" customHeight="1">
      <c r="A53" s="212" t="s">
        <v>137</v>
      </c>
      <c r="B53" s="213"/>
      <c r="C53" s="214"/>
      <c r="D53" s="103" t="s">
        <v>232</v>
      </c>
      <c r="E53" s="53" t="s">
        <v>136</v>
      </c>
      <c r="F53" s="104">
        <v>3</v>
      </c>
      <c r="G53" s="107" t="s">
        <v>70</v>
      </c>
      <c r="H53" s="111"/>
      <c r="I53" s="104">
        <v>50.28</v>
      </c>
      <c r="J53" s="47">
        <f t="shared" si="5"/>
        <v>62.462843999999997</v>
      </c>
      <c r="K53" s="47">
        <f t="shared" si="6"/>
        <v>187.388532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s="16" customFormat="1" ht="20.100000000000001" customHeight="1">
      <c r="A54" s="212" t="s">
        <v>138</v>
      </c>
      <c r="B54" s="213"/>
      <c r="C54" s="214"/>
      <c r="D54" s="103" t="s">
        <v>233</v>
      </c>
      <c r="E54" s="53" t="s">
        <v>139</v>
      </c>
      <c r="F54" s="104">
        <v>3</v>
      </c>
      <c r="G54" s="107" t="s">
        <v>70</v>
      </c>
      <c r="H54" s="111">
        <v>17.07</v>
      </c>
      <c r="I54" s="104">
        <v>53.86</v>
      </c>
      <c r="J54" s="47">
        <f t="shared" si="5"/>
        <v>66.910277999999991</v>
      </c>
      <c r="K54" s="47">
        <f t="shared" si="6"/>
        <v>200.73083399999996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s="16" customFormat="1" ht="20.100000000000001" customHeight="1">
      <c r="A55" s="212"/>
      <c r="B55" s="213"/>
      <c r="C55" s="214"/>
      <c r="D55" s="103"/>
      <c r="E55" s="108" t="s">
        <v>8</v>
      </c>
      <c r="F55" s="104"/>
      <c r="G55" s="107"/>
      <c r="H55" s="104"/>
      <c r="I55" s="104"/>
      <c r="J55" s="47"/>
      <c r="K55" s="50">
        <f>SUM(K50:K54)</f>
        <v>4150.7976060000001</v>
      </c>
      <c r="L55" s="121"/>
      <c r="M55" s="121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s="16" customFormat="1" ht="20.100000000000001" customHeight="1">
      <c r="A56" s="215" t="s">
        <v>59</v>
      </c>
      <c r="B56" s="216"/>
      <c r="C56" s="217"/>
      <c r="D56" s="109">
        <v>6</v>
      </c>
      <c r="E56" s="54" t="s">
        <v>23</v>
      </c>
      <c r="F56" s="111"/>
      <c r="G56" s="107"/>
      <c r="H56" s="111"/>
      <c r="I56" s="110"/>
      <c r="J56" s="47"/>
      <c r="K56" s="47"/>
      <c r="M56" s="1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s="16" customFormat="1" ht="20.100000000000001" customHeight="1">
      <c r="A57" s="209"/>
      <c r="B57" s="210"/>
      <c r="C57" s="211"/>
      <c r="D57" s="109" t="s">
        <v>42</v>
      </c>
      <c r="E57" s="109" t="s">
        <v>25</v>
      </c>
      <c r="F57" s="104"/>
      <c r="G57" s="107"/>
      <c r="H57" s="104"/>
      <c r="I57" s="110"/>
      <c r="J57" s="47"/>
      <c r="K57" s="4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s="16" customFormat="1" ht="20.100000000000001" customHeight="1">
      <c r="A58" s="212" t="s">
        <v>71</v>
      </c>
      <c r="B58" s="213"/>
      <c r="C58" s="214"/>
      <c r="D58" s="103" t="s">
        <v>234</v>
      </c>
      <c r="E58" s="118" t="s">
        <v>241</v>
      </c>
      <c r="F58" s="111">
        <v>3</v>
      </c>
      <c r="G58" s="107" t="s">
        <v>73</v>
      </c>
      <c r="H58" s="111"/>
      <c r="I58" s="110">
        <v>527.57000000000005</v>
      </c>
      <c r="J58" s="47">
        <f>I58*J$2</f>
        <v>655.40021100000001</v>
      </c>
      <c r="K58" s="47">
        <f>F58*J58</f>
        <v>1966.2006329999999</v>
      </c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s="16" customFormat="1" ht="20.100000000000001" customHeight="1">
      <c r="A59" s="212" t="s">
        <v>244</v>
      </c>
      <c r="B59" s="213"/>
      <c r="C59" s="214"/>
      <c r="D59" s="103" t="s">
        <v>235</v>
      </c>
      <c r="E59" s="118" t="s">
        <v>243</v>
      </c>
      <c r="F59" s="111">
        <v>3</v>
      </c>
      <c r="G59" s="107" t="s">
        <v>73</v>
      </c>
      <c r="H59" s="111"/>
      <c r="I59" s="110">
        <v>523.86</v>
      </c>
      <c r="J59" s="47">
        <f>I59*J$2</f>
        <v>650.79127800000003</v>
      </c>
      <c r="K59" s="47">
        <f>F59*J59</f>
        <v>1952.373834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s="16" customFormat="1" ht="20.100000000000001" customHeight="1">
      <c r="A60" s="212"/>
      <c r="B60" s="213"/>
      <c r="C60" s="214"/>
      <c r="D60" s="109" t="s">
        <v>64</v>
      </c>
      <c r="E60" s="109" t="s">
        <v>72</v>
      </c>
      <c r="F60" s="52"/>
      <c r="G60" s="107"/>
      <c r="H60" s="52"/>
      <c r="I60" s="110"/>
      <c r="J60" s="47"/>
      <c r="K60" s="4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s="16" customFormat="1" ht="20.100000000000001" customHeight="1">
      <c r="A61" s="212" t="s">
        <v>85</v>
      </c>
      <c r="B61" s="213"/>
      <c r="C61" s="214"/>
      <c r="D61" s="103" t="s">
        <v>236</v>
      </c>
      <c r="E61" s="106" t="s">
        <v>86</v>
      </c>
      <c r="F61" s="52">
        <v>2.04</v>
      </c>
      <c r="G61" s="107" t="s">
        <v>47</v>
      </c>
      <c r="H61" s="52">
        <v>60.07</v>
      </c>
      <c r="I61" s="110">
        <v>73.39</v>
      </c>
      <c r="J61" s="47">
        <f>I61*J$2</f>
        <v>91.172397000000004</v>
      </c>
      <c r="K61" s="47">
        <f>F61*J61</f>
        <v>185.99168988000002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s="16" customFormat="1" ht="20.100000000000001" customHeight="1">
      <c r="A62" s="212" t="s">
        <v>84</v>
      </c>
      <c r="B62" s="213"/>
      <c r="C62" s="214"/>
      <c r="D62" s="103" t="s">
        <v>237</v>
      </c>
      <c r="E62" s="106" t="s">
        <v>83</v>
      </c>
      <c r="F62" s="52">
        <v>1.68</v>
      </c>
      <c r="G62" s="107" t="s">
        <v>47</v>
      </c>
      <c r="H62" s="52"/>
      <c r="I62" s="110">
        <v>98.16</v>
      </c>
      <c r="J62" s="47">
        <f>I62*J$2</f>
        <v>121.94416799999999</v>
      </c>
      <c r="K62" s="47">
        <f>F62*J62</f>
        <v>204.86620223999998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s="16" customFormat="1" ht="20.100000000000001" customHeight="1">
      <c r="A63" s="212" t="s">
        <v>285</v>
      </c>
      <c r="B63" s="213"/>
      <c r="C63" s="214"/>
      <c r="D63" s="103" t="s">
        <v>238</v>
      </c>
      <c r="E63" s="106" t="s">
        <v>284</v>
      </c>
      <c r="F63" s="52">
        <v>0.36</v>
      </c>
      <c r="G63" s="107" t="s">
        <v>47</v>
      </c>
      <c r="H63" s="52"/>
      <c r="I63" s="110">
        <v>543.16</v>
      </c>
      <c r="J63" s="47">
        <f t="shared" ref="J63:J64" si="7">I63*J$2</f>
        <v>674.76766799999996</v>
      </c>
      <c r="K63" s="47">
        <f t="shared" ref="K63:K64" si="8">F63*J63</f>
        <v>242.91636047999998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s="16" customFormat="1" ht="20.100000000000001" customHeight="1">
      <c r="A64" s="212" t="s">
        <v>195</v>
      </c>
      <c r="B64" s="213"/>
      <c r="C64" s="214"/>
      <c r="D64" s="103" t="s">
        <v>239</v>
      </c>
      <c r="E64" s="106" t="s">
        <v>194</v>
      </c>
      <c r="F64" s="52">
        <v>1.68</v>
      </c>
      <c r="G64" s="107" t="s">
        <v>47</v>
      </c>
      <c r="H64" s="52"/>
      <c r="I64" s="110">
        <v>338.38</v>
      </c>
      <c r="J64" s="47">
        <f t="shared" si="7"/>
        <v>420.36947399999997</v>
      </c>
      <c r="K64" s="47">
        <f t="shared" si="8"/>
        <v>706.22071631999995</v>
      </c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s="16" customFormat="1" ht="20.100000000000001" customHeight="1">
      <c r="A65" s="203"/>
      <c r="B65" s="204"/>
      <c r="C65" s="205"/>
      <c r="D65" s="103"/>
      <c r="E65" s="108" t="s">
        <v>8</v>
      </c>
      <c r="F65" s="104"/>
      <c r="G65" s="107"/>
      <c r="H65" s="104"/>
      <c r="I65" s="104"/>
      <c r="J65" s="47"/>
      <c r="K65" s="50">
        <f>SUM(K59:K64)</f>
        <v>3292.3688029200002</v>
      </c>
      <c r="L65" s="121"/>
      <c r="M65" s="121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s="16" customFormat="1" ht="20.100000000000001" customHeight="1">
      <c r="A66" s="215" t="s">
        <v>143</v>
      </c>
      <c r="B66" s="216"/>
      <c r="C66" s="217"/>
      <c r="D66" s="109">
        <v>7</v>
      </c>
      <c r="E66" s="54" t="s">
        <v>29</v>
      </c>
      <c r="F66" s="111"/>
      <c r="G66" s="107"/>
      <c r="H66" s="111"/>
      <c r="I66" s="110"/>
      <c r="J66" s="47"/>
      <c r="K66" s="4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s="16" customFormat="1" ht="20.100000000000001" customHeight="1">
      <c r="A67" s="209" t="s">
        <v>142</v>
      </c>
      <c r="B67" s="210"/>
      <c r="C67" s="211"/>
      <c r="D67" s="103" t="s">
        <v>252</v>
      </c>
      <c r="E67" s="102" t="s">
        <v>141</v>
      </c>
      <c r="F67" s="111">
        <v>61</v>
      </c>
      <c r="G67" s="107" t="s">
        <v>47</v>
      </c>
      <c r="H67" s="111"/>
      <c r="I67" s="110">
        <v>5.77</v>
      </c>
      <c r="J67" s="47">
        <f>I67*J$2</f>
        <v>7.1680709999999994</v>
      </c>
      <c r="K67" s="47">
        <f>F67*J67</f>
        <v>437.25233099999997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s="16" customFormat="1" ht="20.100000000000001" customHeight="1">
      <c r="A68" s="212" t="s">
        <v>133</v>
      </c>
      <c r="B68" s="213"/>
      <c r="C68" s="214"/>
      <c r="D68" s="103" t="s">
        <v>253</v>
      </c>
      <c r="E68" s="118" t="s">
        <v>140</v>
      </c>
      <c r="F68" s="52">
        <v>64</v>
      </c>
      <c r="G68" s="107" t="s">
        <v>47</v>
      </c>
      <c r="H68" s="52"/>
      <c r="I68" s="110">
        <v>28.86</v>
      </c>
      <c r="J68" s="47">
        <f>I68*J$2</f>
        <v>35.852778000000001</v>
      </c>
      <c r="K68" s="47">
        <f>F68*J68</f>
        <v>2294.577792</v>
      </c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s="16" customFormat="1" ht="20.100000000000001" customHeight="1">
      <c r="A69" s="209" t="s">
        <v>181</v>
      </c>
      <c r="B69" s="210"/>
      <c r="C69" s="211"/>
      <c r="D69" s="103" t="s">
        <v>254</v>
      </c>
      <c r="E69" s="102" t="s">
        <v>180</v>
      </c>
      <c r="F69" s="111">
        <v>60</v>
      </c>
      <c r="G69" s="107" t="s">
        <v>47</v>
      </c>
      <c r="H69" s="111"/>
      <c r="I69" s="110">
        <v>25.3</v>
      </c>
      <c r="J69" s="47">
        <f t="shared" ref="J69:J70" si="9">I69*J$2</f>
        <v>31.43019</v>
      </c>
      <c r="K69" s="47">
        <f t="shared" ref="K69:K70" si="10">F69*J69</f>
        <v>1885.8114</v>
      </c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s="16" customFormat="1" ht="20.100000000000001" customHeight="1">
      <c r="A70" s="212" t="s">
        <v>182</v>
      </c>
      <c r="B70" s="213"/>
      <c r="C70" s="214"/>
      <c r="D70" s="103" t="s">
        <v>255</v>
      </c>
      <c r="E70" s="118" t="s">
        <v>183</v>
      </c>
      <c r="F70" s="52">
        <v>60</v>
      </c>
      <c r="G70" s="107" t="s">
        <v>47</v>
      </c>
      <c r="H70" s="52"/>
      <c r="I70" s="110">
        <v>64.959999999999994</v>
      </c>
      <c r="J70" s="47">
        <f t="shared" si="9"/>
        <v>80.69980799999999</v>
      </c>
      <c r="K70" s="47">
        <f t="shared" si="10"/>
        <v>4841.9884799999991</v>
      </c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s="16" customFormat="1" ht="20.100000000000001" customHeight="1">
      <c r="A71" s="212"/>
      <c r="B71" s="213"/>
      <c r="C71" s="214"/>
      <c r="D71" s="103"/>
      <c r="E71" s="108" t="s">
        <v>8</v>
      </c>
      <c r="F71" s="58"/>
      <c r="G71" s="114"/>
      <c r="H71" s="58"/>
      <c r="I71" s="115"/>
      <c r="J71" s="47"/>
      <c r="K71" s="50">
        <f>SUM(K67:K70)</f>
        <v>9459.6300029999984</v>
      </c>
      <c r="L71" s="121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s="16" customFormat="1" ht="20.100000000000001" customHeight="1">
      <c r="A72" s="233" t="s">
        <v>57</v>
      </c>
      <c r="B72" s="234"/>
      <c r="C72" s="235"/>
      <c r="D72" s="109">
        <v>8</v>
      </c>
      <c r="E72" s="109" t="s">
        <v>33</v>
      </c>
      <c r="F72" s="111"/>
      <c r="G72" s="107"/>
      <c r="H72" s="111"/>
      <c r="I72" s="110"/>
      <c r="J72" s="47"/>
      <c r="K72" s="4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s="16" customFormat="1" ht="20.100000000000001" customHeight="1">
      <c r="A73" s="212" t="s">
        <v>77</v>
      </c>
      <c r="B73" s="213"/>
      <c r="C73" s="214"/>
      <c r="D73" s="103" t="s">
        <v>21</v>
      </c>
      <c r="E73" s="106" t="s">
        <v>76</v>
      </c>
      <c r="F73" s="111">
        <v>63</v>
      </c>
      <c r="G73" s="107" t="s">
        <v>47</v>
      </c>
      <c r="H73" s="111"/>
      <c r="I73" s="110">
        <v>29.19</v>
      </c>
      <c r="J73" s="47">
        <f>I73*J$2</f>
        <v>36.262737000000001</v>
      </c>
      <c r="K73" s="47">
        <f>F73*J73</f>
        <v>2284.5524310000001</v>
      </c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s="16" customFormat="1" ht="20.100000000000001" customHeight="1">
      <c r="A74" s="212" t="s">
        <v>188</v>
      </c>
      <c r="B74" s="213"/>
      <c r="C74" s="214"/>
      <c r="D74" s="103" t="s">
        <v>22</v>
      </c>
      <c r="E74" s="118" t="s">
        <v>189</v>
      </c>
      <c r="F74" s="111">
        <v>63</v>
      </c>
      <c r="G74" s="107" t="s">
        <v>47</v>
      </c>
      <c r="H74" s="111">
        <v>40.49</v>
      </c>
      <c r="I74" s="110">
        <v>73.099999999999994</v>
      </c>
      <c r="J74" s="47">
        <f>I74*J$2</f>
        <v>90.812129999999996</v>
      </c>
      <c r="K74" s="47">
        <f>F74*J74</f>
        <v>5721.1641899999995</v>
      </c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s="16" customFormat="1" ht="20.100000000000001" customHeight="1">
      <c r="A75" s="212">
        <v>88648</v>
      </c>
      <c r="B75" s="213"/>
      <c r="C75" s="214"/>
      <c r="D75" s="103" t="s">
        <v>130</v>
      </c>
      <c r="E75" s="118" t="s">
        <v>251</v>
      </c>
      <c r="F75" s="111">
        <v>75.599999999999994</v>
      </c>
      <c r="G75" s="107" t="s">
        <v>81</v>
      </c>
      <c r="H75" s="111"/>
      <c r="I75" s="110">
        <v>4.67</v>
      </c>
      <c r="J75" s="47">
        <f>I75*J$2</f>
        <v>5.8015409999999994</v>
      </c>
      <c r="K75" s="47">
        <f>F75*J75</f>
        <v>438.5964995999999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s="16" customFormat="1" ht="20.100000000000001" customHeight="1">
      <c r="A76" s="212" t="s">
        <v>192</v>
      </c>
      <c r="B76" s="213"/>
      <c r="C76" s="214"/>
      <c r="D76" s="103" t="s">
        <v>131</v>
      </c>
      <c r="E76" s="118" t="s">
        <v>191</v>
      </c>
      <c r="F76" s="111">
        <v>13</v>
      </c>
      <c r="G76" s="107" t="s">
        <v>47</v>
      </c>
      <c r="H76" s="111"/>
      <c r="I76" s="110">
        <v>24.27</v>
      </c>
      <c r="J76" s="47">
        <f t="shared" ref="J76:J77" si="11">I76*J$2</f>
        <v>30.150620999999997</v>
      </c>
      <c r="K76" s="47">
        <f t="shared" ref="K76:K77" si="12">F76*J76</f>
        <v>391.95807299999996</v>
      </c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s="16" customFormat="1" ht="20.100000000000001" customHeight="1">
      <c r="A77" s="212" t="s">
        <v>190</v>
      </c>
      <c r="B77" s="213"/>
      <c r="C77" s="214"/>
      <c r="D77" s="103" t="s">
        <v>132</v>
      </c>
      <c r="E77" s="118" t="s">
        <v>145</v>
      </c>
      <c r="F77" s="111">
        <v>1.35</v>
      </c>
      <c r="G77" s="107" t="s">
        <v>47</v>
      </c>
      <c r="H77" s="111"/>
      <c r="I77" s="110">
        <v>36.14</v>
      </c>
      <c r="J77" s="47">
        <f t="shared" si="11"/>
        <v>44.896721999999997</v>
      </c>
      <c r="K77" s="47">
        <f t="shared" si="12"/>
        <v>60.610574700000001</v>
      </c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s="16" customFormat="1" ht="20.100000000000001" customHeight="1">
      <c r="A78" s="212"/>
      <c r="B78" s="213"/>
      <c r="C78" s="214"/>
      <c r="D78" s="55"/>
      <c r="E78" s="108" t="s">
        <v>8</v>
      </c>
      <c r="F78" s="52"/>
      <c r="G78" s="107"/>
      <c r="H78" s="52"/>
      <c r="I78" s="104"/>
      <c r="J78" s="47"/>
      <c r="K78" s="50">
        <f>SUM(K73:K77)</f>
        <v>8896.8817682999997</v>
      </c>
      <c r="L78" s="121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s="16" customFormat="1" ht="20.100000000000001" customHeight="1">
      <c r="A79" s="233" t="s">
        <v>119</v>
      </c>
      <c r="B79" s="234"/>
      <c r="C79" s="235"/>
      <c r="D79" s="54">
        <v>9</v>
      </c>
      <c r="E79" s="109" t="s">
        <v>116</v>
      </c>
      <c r="F79" s="52"/>
      <c r="G79" s="107"/>
      <c r="H79" s="52"/>
      <c r="I79" s="110"/>
      <c r="J79" s="51"/>
      <c r="K79" s="50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s="16" customFormat="1" ht="20.100000000000001" customHeight="1">
      <c r="A80" s="212" t="s">
        <v>48</v>
      </c>
      <c r="B80" s="213"/>
      <c r="C80" s="214"/>
      <c r="D80" s="55" t="s">
        <v>24</v>
      </c>
      <c r="E80" s="53" t="s">
        <v>49</v>
      </c>
      <c r="F80" s="49">
        <v>64</v>
      </c>
      <c r="G80" s="107" t="s">
        <v>47</v>
      </c>
      <c r="H80" s="52">
        <v>3.55</v>
      </c>
      <c r="I80" s="110">
        <v>5.14</v>
      </c>
      <c r="J80" s="51">
        <f>I80*J$2</f>
        <v>6.3854219999999993</v>
      </c>
      <c r="K80" s="47">
        <f>F80*J80</f>
        <v>408.66700799999995</v>
      </c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s="16" customFormat="1" ht="20.100000000000001" customHeight="1">
      <c r="A81" s="212" t="s">
        <v>50</v>
      </c>
      <c r="B81" s="213"/>
      <c r="C81" s="214"/>
      <c r="D81" s="55" t="s">
        <v>26</v>
      </c>
      <c r="E81" s="53" t="s">
        <v>46</v>
      </c>
      <c r="F81" s="49">
        <v>1700</v>
      </c>
      <c r="G81" s="107" t="s">
        <v>47</v>
      </c>
      <c r="H81" s="52">
        <v>8.98</v>
      </c>
      <c r="I81" s="104">
        <v>15.63</v>
      </c>
      <c r="J81" s="51">
        <f>I81*J$2</f>
        <v>19.417149000000002</v>
      </c>
      <c r="K81" s="47">
        <f>F81*J81</f>
        <v>33009.153300000005</v>
      </c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s="16" customFormat="1" ht="20.100000000000001" customHeight="1">
      <c r="A82" s="212" t="s">
        <v>52</v>
      </c>
      <c r="B82" s="213"/>
      <c r="C82" s="214"/>
      <c r="D82" s="55" t="s">
        <v>172</v>
      </c>
      <c r="E82" s="53" t="s">
        <v>51</v>
      </c>
      <c r="F82" s="49">
        <v>200</v>
      </c>
      <c r="G82" s="107" t="s">
        <v>47</v>
      </c>
      <c r="H82" s="52">
        <v>7.98</v>
      </c>
      <c r="I82" s="104">
        <v>23.48</v>
      </c>
      <c r="J82" s="51">
        <f>I82*J$2</f>
        <v>29.169204000000001</v>
      </c>
      <c r="K82" s="47">
        <f>F82*J82</f>
        <v>5833.8407999999999</v>
      </c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s="16" customFormat="1" ht="20.100000000000001" customHeight="1">
      <c r="A83" s="212" t="s">
        <v>74</v>
      </c>
      <c r="B83" s="213"/>
      <c r="C83" s="214"/>
      <c r="D83" s="55" t="s">
        <v>173</v>
      </c>
      <c r="E83" s="53" t="s">
        <v>176</v>
      </c>
      <c r="F83" s="49">
        <v>70</v>
      </c>
      <c r="G83" s="107" t="s">
        <v>47</v>
      </c>
      <c r="H83" s="52"/>
      <c r="I83" s="104">
        <v>14.57</v>
      </c>
      <c r="J83" s="51">
        <f>I83*J$2</f>
        <v>18.100311000000001</v>
      </c>
      <c r="K83" s="47">
        <f>F83*J83</f>
        <v>1267.0217700000001</v>
      </c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s="16" customFormat="1" ht="20.100000000000001" customHeight="1">
      <c r="A84" s="212"/>
      <c r="B84" s="213"/>
      <c r="C84" s="214"/>
      <c r="D84" s="55"/>
      <c r="E84" s="108" t="s">
        <v>8</v>
      </c>
      <c r="F84" s="49"/>
      <c r="G84" s="107"/>
      <c r="H84" s="52"/>
      <c r="I84" s="104"/>
      <c r="J84" s="51"/>
      <c r="K84" s="50">
        <f>SUM(K80:K83)</f>
        <v>40518.682878</v>
      </c>
      <c r="L84" s="121"/>
      <c r="M84" s="121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s="16" customFormat="1" ht="20.100000000000001" customHeight="1">
      <c r="A85" s="215" t="s">
        <v>53</v>
      </c>
      <c r="B85" s="216"/>
      <c r="C85" s="217"/>
      <c r="D85" s="54">
        <v>10</v>
      </c>
      <c r="E85" s="109" t="s">
        <v>54</v>
      </c>
      <c r="F85" s="49"/>
      <c r="G85" s="107"/>
      <c r="H85" s="52"/>
      <c r="I85" s="104"/>
      <c r="J85" s="51"/>
      <c r="K85" s="50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s="16" customFormat="1" ht="20.100000000000001" customHeight="1">
      <c r="A86" s="212" t="s">
        <v>178</v>
      </c>
      <c r="B86" s="213"/>
      <c r="C86" s="214"/>
      <c r="D86" s="55" t="s">
        <v>101</v>
      </c>
      <c r="E86" s="106" t="s">
        <v>179</v>
      </c>
      <c r="F86" s="49">
        <v>212.5</v>
      </c>
      <c r="G86" s="107" t="s">
        <v>47</v>
      </c>
      <c r="H86" s="52"/>
      <c r="I86" s="104">
        <v>41</v>
      </c>
      <c r="J86" s="51">
        <f>I86*J$2</f>
        <v>50.9343</v>
      </c>
      <c r="K86" s="47">
        <f>F86*J86</f>
        <v>10823.53875</v>
      </c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s="16" customFormat="1" ht="20.100000000000001" customHeight="1">
      <c r="A87" s="212" t="s">
        <v>216</v>
      </c>
      <c r="B87" s="213"/>
      <c r="C87" s="214"/>
      <c r="D87" s="55" t="s">
        <v>106</v>
      </c>
      <c r="E87" s="106" t="s">
        <v>214</v>
      </c>
      <c r="F87" s="49">
        <v>1</v>
      </c>
      <c r="G87" s="107" t="s">
        <v>47</v>
      </c>
      <c r="H87" s="52"/>
      <c r="I87" s="104">
        <v>272.31</v>
      </c>
      <c r="J87" s="51">
        <f>I87*J$2</f>
        <v>338.29071299999998</v>
      </c>
      <c r="K87" s="47">
        <f>F87*J87</f>
        <v>338.29071299999998</v>
      </c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s="16" customFormat="1" ht="20.100000000000001" customHeight="1">
      <c r="A88" s="212" t="s">
        <v>217</v>
      </c>
      <c r="B88" s="213"/>
      <c r="C88" s="214"/>
      <c r="D88" s="55" t="s">
        <v>144</v>
      </c>
      <c r="E88" s="106" t="s">
        <v>215</v>
      </c>
      <c r="F88" s="49">
        <v>2</v>
      </c>
      <c r="G88" s="107" t="s">
        <v>47</v>
      </c>
      <c r="H88" s="52"/>
      <c r="I88" s="104">
        <v>238.65</v>
      </c>
      <c r="J88" s="51">
        <f>I88*J$2</f>
        <v>296.474895</v>
      </c>
      <c r="K88" s="47">
        <f>F88*J88</f>
        <v>592.94979000000001</v>
      </c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s="16" customFormat="1" ht="20.100000000000001" customHeight="1">
      <c r="A89" s="212"/>
      <c r="B89" s="213"/>
      <c r="C89" s="214"/>
      <c r="D89" s="55"/>
      <c r="E89" s="108" t="s">
        <v>8</v>
      </c>
      <c r="F89" s="49"/>
      <c r="G89" s="107"/>
      <c r="H89" s="52"/>
      <c r="I89" s="104"/>
      <c r="J89" s="51"/>
      <c r="K89" s="50">
        <f>SUM(K86:K88)</f>
        <v>11754.779253000001</v>
      </c>
      <c r="L89" s="121"/>
      <c r="M89" s="121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s="16" customFormat="1" ht="20.100000000000001" customHeight="1">
      <c r="A90" s="215" t="s">
        <v>35</v>
      </c>
      <c r="B90" s="216"/>
      <c r="C90" s="217"/>
      <c r="D90" s="54">
        <v>11</v>
      </c>
      <c r="E90" s="109" t="s">
        <v>36</v>
      </c>
      <c r="F90" s="111"/>
      <c r="G90" s="107"/>
      <c r="H90" s="111"/>
      <c r="I90" s="104"/>
      <c r="J90" s="51"/>
      <c r="K90" s="4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s="16" customFormat="1" ht="20.100000000000001" customHeight="1">
      <c r="A91" s="212">
        <v>9537</v>
      </c>
      <c r="B91" s="213"/>
      <c r="C91" s="214"/>
      <c r="D91" s="103" t="s">
        <v>107</v>
      </c>
      <c r="E91" s="102" t="s">
        <v>45</v>
      </c>
      <c r="F91" s="111">
        <v>619.1</v>
      </c>
      <c r="G91" s="107" t="s">
        <v>47</v>
      </c>
      <c r="H91" s="111">
        <v>1.93</v>
      </c>
      <c r="I91" s="104">
        <v>2.09</v>
      </c>
      <c r="J91" s="51">
        <f>I91*J$2</f>
        <v>2.5964069999999997</v>
      </c>
      <c r="K91" s="47">
        <f>F91*J91</f>
        <v>1607.4355736999998</v>
      </c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s="5" customFormat="1" ht="20.100000000000001" customHeight="1">
      <c r="A92" s="209"/>
      <c r="B92" s="210"/>
      <c r="C92" s="211"/>
      <c r="D92" s="103"/>
      <c r="E92" s="108" t="s">
        <v>8</v>
      </c>
      <c r="F92" s="111"/>
      <c r="G92" s="107"/>
      <c r="H92" s="111"/>
      <c r="I92" s="104"/>
      <c r="J92" s="47"/>
      <c r="K92" s="50">
        <f>SUM(K91)</f>
        <v>1607.4355736999998</v>
      </c>
      <c r="L92" s="122"/>
      <c r="M92" s="122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s="5" customFormat="1" ht="20.100000000000001" customHeight="1">
      <c r="A93" s="212"/>
      <c r="B93" s="213"/>
      <c r="C93" s="214"/>
      <c r="D93" s="103"/>
      <c r="E93" s="108"/>
      <c r="F93" s="116"/>
      <c r="G93" s="107"/>
      <c r="H93" s="111"/>
      <c r="I93" s="104"/>
      <c r="J93" s="63"/>
      <c r="K93" s="50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s="5" customFormat="1" ht="20.100000000000001" customHeight="1">
      <c r="A94" s="212"/>
      <c r="B94" s="213"/>
      <c r="C94" s="214"/>
      <c r="D94" s="103"/>
      <c r="E94" s="108"/>
      <c r="F94" s="116"/>
      <c r="G94" s="107"/>
      <c r="H94" s="111"/>
      <c r="I94" s="104"/>
      <c r="J94" s="63"/>
      <c r="K94" s="50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s="5" customFormat="1" ht="20.100000000000001" customHeight="1">
      <c r="A95" s="65"/>
      <c r="B95" s="66"/>
      <c r="C95" s="67"/>
      <c r="D95" s="68"/>
      <c r="E95" s="69" t="s">
        <v>9</v>
      </c>
      <c r="F95" s="70"/>
      <c r="G95" s="71"/>
      <c r="H95" s="70"/>
      <c r="I95" s="70"/>
      <c r="J95" s="70"/>
      <c r="K95" s="31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s="5" customFormat="1" ht="20.100000000000001" customHeight="1">
      <c r="A96" s="65"/>
      <c r="B96" s="72"/>
      <c r="C96" s="73"/>
      <c r="D96" s="221" t="s">
        <v>10</v>
      </c>
      <c r="E96" s="222"/>
      <c r="F96" s="74"/>
      <c r="G96" s="75"/>
      <c r="H96" s="74"/>
      <c r="I96" s="74"/>
      <c r="J96" s="74"/>
      <c r="K96" s="34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s="5" customFormat="1" ht="20.100000000000001" customHeight="1">
      <c r="A97" s="65"/>
      <c r="B97" s="72"/>
      <c r="C97" s="73"/>
      <c r="D97" s="219" t="s">
        <v>222</v>
      </c>
      <c r="E97" s="220"/>
      <c r="F97" s="74"/>
      <c r="G97" s="75"/>
      <c r="H97" s="74"/>
      <c r="I97" s="74"/>
      <c r="J97" s="74"/>
      <c r="K97" s="34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s="5" customFormat="1" ht="20.100000000000001" customHeight="1">
      <c r="A98" s="65"/>
      <c r="B98" s="72"/>
      <c r="C98" s="73"/>
      <c r="D98" s="230" t="s">
        <v>220</v>
      </c>
      <c r="E98" s="231"/>
      <c r="F98" s="218" t="s">
        <v>316</v>
      </c>
      <c r="G98" s="218"/>
      <c r="H98" s="74"/>
      <c r="I98" s="74"/>
      <c r="J98" s="74"/>
      <c r="K98" s="34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s="5" customFormat="1" ht="20.100000000000001" customHeight="1">
      <c r="A99" s="65"/>
      <c r="B99" s="72"/>
      <c r="C99" s="73"/>
      <c r="D99" s="35" t="s">
        <v>221</v>
      </c>
      <c r="E99" s="35"/>
      <c r="F99" s="77" t="s">
        <v>13</v>
      </c>
      <c r="G99" s="77"/>
      <c r="H99" s="77"/>
      <c r="I99" s="77"/>
      <c r="J99" s="77"/>
      <c r="K99" s="37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39" s="5" customFormat="1" ht="20.100000000000001" customHeight="1">
      <c r="A100" s="65"/>
      <c r="B100" s="72"/>
      <c r="C100" s="73"/>
      <c r="D100" s="78" t="s">
        <v>1</v>
      </c>
      <c r="E100" s="79" t="s">
        <v>2</v>
      </c>
      <c r="F100" s="80" t="s">
        <v>3</v>
      </c>
      <c r="G100" s="80" t="s">
        <v>7</v>
      </c>
      <c r="H100" s="80" t="s">
        <v>4</v>
      </c>
      <c r="I100" s="80" t="s">
        <v>4</v>
      </c>
      <c r="J100" s="80"/>
      <c r="K100" s="40" t="s">
        <v>6</v>
      </c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</row>
    <row r="101" spans="1:39" s="5" customFormat="1" ht="20.100000000000001" customHeight="1" thickBot="1">
      <c r="A101" s="65"/>
      <c r="B101" s="72"/>
      <c r="C101" s="73"/>
      <c r="D101" s="81"/>
      <c r="E101" s="82"/>
      <c r="F101" s="83"/>
      <c r="G101" s="84"/>
      <c r="H101" s="84" t="s">
        <v>5</v>
      </c>
      <c r="I101" s="84" t="s">
        <v>5</v>
      </c>
      <c r="J101" s="84"/>
      <c r="K101" s="45" t="s">
        <v>5</v>
      </c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</row>
    <row r="102" spans="1:39" s="5" customFormat="1" ht="20.100000000000001" customHeight="1" thickTop="1">
      <c r="A102" s="65"/>
      <c r="B102" s="72"/>
      <c r="C102" s="73"/>
      <c r="D102" s="101"/>
      <c r="E102" s="85" t="s">
        <v>15</v>
      </c>
      <c r="F102" s="62"/>
      <c r="G102" s="61"/>
      <c r="H102" s="62"/>
      <c r="I102" s="86"/>
      <c r="J102" s="86"/>
      <c r="K102" s="47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</row>
    <row r="103" spans="1:39" s="5" customFormat="1" ht="20.100000000000001" customHeight="1">
      <c r="A103" s="65"/>
      <c r="B103" s="72"/>
      <c r="C103" s="73"/>
      <c r="D103" s="101">
        <v>1</v>
      </c>
      <c r="E103" s="87" t="s">
        <v>18</v>
      </c>
      <c r="F103" s="62"/>
      <c r="G103" s="61"/>
      <c r="H103" s="62"/>
      <c r="I103" s="86"/>
      <c r="J103" s="86"/>
      <c r="K103" s="47">
        <f>K16</f>
        <v>9386.3734354500011</v>
      </c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1:39" s="5" customFormat="1" ht="20.100000000000001" customHeight="1">
      <c r="A104" s="65"/>
      <c r="B104" s="72"/>
      <c r="C104" s="73"/>
      <c r="D104" s="101">
        <v>2</v>
      </c>
      <c r="E104" s="87" t="s">
        <v>129</v>
      </c>
      <c r="F104" s="62"/>
      <c r="G104" s="61"/>
      <c r="H104" s="62"/>
      <c r="I104" s="86"/>
      <c r="J104" s="86"/>
      <c r="K104" s="47">
        <f>K24</f>
        <v>1808.2023101699997</v>
      </c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</row>
    <row r="105" spans="1:39" s="5" customFormat="1" ht="20.100000000000001" customHeight="1">
      <c r="A105" s="65"/>
      <c r="B105" s="72"/>
      <c r="C105" s="73"/>
      <c r="D105" s="101">
        <v>3</v>
      </c>
      <c r="E105" s="87" t="s">
        <v>193</v>
      </c>
      <c r="F105" s="62"/>
      <c r="G105" s="61"/>
      <c r="H105" s="62"/>
      <c r="I105" s="86"/>
      <c r="J105" s="86"/>
      <c r="K105" s="47">
        <f>K45</f>
        <v>9101.9743176000011</v>
      </c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</row>
    <row r="106" spans="1:39" s="5" customFormat="1" ht="20.100000000000001" customHeight="1">
      <c r="A106" s="65"/>
      <c r="B106" s="72"/>
      <c r="C106" s="73"/>
      <c r="D106" s="101">
        <v>4</v>
      </c>
      <c r="E106" s="91" t="s">
        <v>30</v>
      </c>
      <c r="F106" s="89"/>
      <c r="G106" s="90"/>
      <c r="H106" s="89"/>
      <c r="I106" s="63"/>
      <c r="J106" s="63"/>
      <c r="K106" s="47">
        <f>K48</f>
        <v>1468.0507559999999</v>
      </c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</row>
    <row r="107" spans="1:39" s="5" customFormat="1" ht="20.100000000000001" customHeight="1">
      <c r="A107" s="65"/>
      <c r="B107" s="72"/>
      <c r="C107" s="73"/>
      <c r="D107" s="101">
        <v>5</v>
      </c>
      <c r="E107" s="92" t="s">
        <v>27</v>
      </c>
      <c r="F107" s="89"/>
      <c r="G107" s="90"/>
      <c r="H107" s="89"/>
      <c r="I107" s="63"/>
      <c r="J107" s="63"/>
      <c r="K107" s="47">
        <f>K55</f>
        <v>4150.7976060000001</v>
      </c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s="5" customFormat="1" ht="20.100000000000001" customHeight="1">
      <c r="A108" s="65"/>
      <c r="B108" s="72"/>
      <c r="C108" s="73"/>
      <c r="D108" s="101">
        <v>6</v>
      </c>
      <c r="E108" s="92" t="s">
        <v>28</v>
      </c>
      <c r="F108" s="89"/>
      <c r="G108" s="90"/>
      <c r="H108" s="89"/>
      <c r="I108" s="63"/>
      <c r="J108" s="63"/>
      <c r="K108" s="47">
        <f>K65</f>
        <v>3292.3688029200002</v>
      </c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39" s="5" customFormat="1" ht="20.100000000000001" customHeight="1">
      <c r="A109" s="65"/>
      <c r="B109" s="72"/>
      <c r="C109" s="72"/>
      <c r="D109" s="59">
        <v>7</v>
      </c>
      <c r="E109" s="92" t="s">
        <v>31</v>
      </c>
      <c r="F109" s="89"/>
      <c r="G109" s="90"/>
      <c r="H109" s="89"/>
      <c r="I109" s="63"/>
      <c r="J109" s="63"/>
      <c r="K109" s="47">
        <f>K71</f>
        <v>9459.6300029999984</v>
      </c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s="5" customFormat="1" ht="20.100000000000001" customHeight="1">
      <c r="A110" s="65"/>
      <c r="B110" s="72"/>
      <c r="C110" s="72"/>
      <c r="D110" s="59">
        <v>8</v>
      </c>
      <c r="E110" s="92" t="s">
        <v>32</v>
      </c>
      <c r="F110" s="89"/>
      <c r="G110" s="90"/>
      <c r="H110" s="89"/>
      <c r="I110" s="86"/>
      <c r="J110" s="86"/>
      <c r="K110" s="47">
        <f>K78</f>
        <v>8896.8817682999997</v>
      </c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s="5" customFormat="1" ht="20.100000000000001" customHeight="1">
      <c r="A111" s="65"/>
      <c r="B111" s="72"/>
      <c r="C111" s="72"/>
      <c r="D111" s="59">
        <v>9</v>
      </c>
      <c r="E111" s="92" t="s">
        <v>34</v>
      </c>
      <c r="F111" s="62"/>
      <c r="G111" s="90"/>
      <c r="H111" s="89"/>
      <c r="I111" s="86"/>
      <c r="J111" s="86"/>
      <c r="K111" s="47">
        <f>K84</f>
        <v>40518.682878</v>
      </c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s="5" customFormat="1" ht="20.100000000000001" customHeight="1">
      <c r="A112" s="65"/>
      <c r="B112" s="72"/>
      <c r="C112" s="72"/>
      <c r="D112" s="59">
        <v>10</v>
      </c>
      <c r="E112" s="92" t="s">
        <v>55</v>
      </c>
      <c r="F112" s="62"/>
      <c r="G112" s="90"/>
      <c r="H112" s="89"/>
      <c r="I112" s="86"/>
      <c r="J112" s="86"/>
      <c r="K112" s="47">
        <f>K89</f>
        <v>11754.779253000001</v>
      </c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39" s="5" customFormat="1" ht="20.100000000000001" customHeight="1">
      <c r="A113" s="232"/>
      <c r="B113" s="207"/>
      <c r="C113" s="232"/>
      <c r="D113" s="59">
        <v>11</v>
      </c>
      <c r="E113" s="92" t="s">
        <v>37</v>
      </c>
      <c r="F113" s="63"/>
      <c r="G113" s="90"/>
      <c r="H113" s="62"/>
      <c r="I113" s="86"/>
      <c r="J113" s="86"/>
      <c r="K113" s="47">
        <f>K92</f>
        <v>1607.4355736999998</v>
      </c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39" s="5" customFormat="1" ht="20.100000000000001" customHeight="1">
      <c r="A114" s="232"/>
      <c r="B114" s="207"/>
      <c r="C114" s="232"/>
      <c r="D114" s="59"/>
      <c r="E114" s="93" t="s">
        <v>14</v>
      </c>
      <c r="F114" s="63"/>
      <c r="G114" s="61"/>
      <c r="H114" s="62"/>
      <c r="I114" s="86"/>
      <c r="J114" s="86"/>
      <c r="K114" s="50">
        <f>SUM(K103:K113)</f>
        <v>101445.17670414</v>
      </c>
      <c r="L114" s="122"/>
      <c r="M114" s="122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39" s="5" customFormat="1" ht="20.100000000000001" customHeight="1">
      <c r="A115" s="232"/>
      <c r="B115" s="94"/>
      <c r="C115" s="232"/>
      <c r="D115" s="59"/>
      <c r="E115" s="95"/>
      <c r="F115" s="63"/>
      <c r="G115" s="61"/>
      <c r="H115" s="62"/>
      <c r="I115" s="86"/>
      <c r="J115" s="86"/>
      <c r="K115" s="6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39" s="5" customFormat="1" ht="20.100000000000001" customHeight="1">
      <c r="A116" s="232"/>
      <c r="B116" s="94"/>
      <c r="C116" s="232"/>
      <c r="D116" s="59"/>
      <c r="E116" s="87" t="s">
        <v>38</v>
      </c>
      <c r="F116" s="63"/>
      <c r="G116" s="61"/>
      <c r="H116" s="62"/>
      <c r="I116" s="86"/>
      <c r="J116" s="86"/>
      <c r="K116" s="6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39" s="5" customFormat="1" ht="20.100000000000001" customHeight="1">
      <c r="A117" s="232"/>
      <c r="B117" s="94"/>
      <c r="C117" s="232"/>
      <c r="D117" s="59"/>
      <c r="E117" s="92" t="s">
        <v>315</v>
      </c>
      <c r="F117" s="63"/>
      <c r="G117" s="61"/>
      <c r="H117" s="62"/>
      <c r="I117" s="86"/>
      <c r="J117" s="86"/>
      <c r="K117" s="6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39" s="5" customFormat="1" ht="20.100000000000001" customHeight="1">
      <c r="A118" s="96"/>
      <c r="B118" s="94"/>
      <c r="C118" s="94"/>
      <c r="D118" s="97"/>
      <c r="E118" s="92" t="s">
        <v>78</v>
      </c>
      <c r="F118" s="98"/>
      <c r="G118" s="61"/>
      <c r="H118" s="98"/>
      <c r="I118" s="86"/>
      <c r="J118" s="86"/>
      <c r="K118" s="6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39" s="5" customFormat="1" ht="20.100000000000001" customHeight="1">
      <c r="A119" s="96"/>
      <c r="B119" s="94"/>
      <c r="C119" s="94"/>
      <c r="D119" s="59"/>
      <c r="E119" s="92" t="s">
        <v>39</v>
      </c>
      <c r="F119" s="98"/>
      <c r="G119" s="61"/>
      <c r="H119" s="98"/>
      <c r="I119" s="86"/>
      <c r="J119" s="86"/>
      <c r="K119" s="6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39" s="5" customFormat="1" ht="20.100000000000001" customHeight="1">
      <c r="A120" s="94"/>
      <c r="B120" s="94"/>
      <c r="C120" s="94"/>
      <c r="D120" s="59"/>
      <c r="E120" s="87" t="s">
        <v>40</v>
      </c>
      <c r="F120" s="63"/>
      <c r="G120" s="61"/>
      <c r="H120" s="63"/>
      <c r="I120" s="86"/>
      <c r="J120" s="86"/>
      <c r="K120" s="6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39" s="5" customFormat="1" ht="20.100000000000001" customHeight="1">
      <c r="A121" s="76"/>
      <c r="B121" s="94"/>
      <c r="C121" s="94"/>
      <c r="D121" s="59"/>
      <c r="E121" s="92"/>
      <c r="F121" s="63"/>
      <c r="G121" s="61"/>
      <c r="H121" s="63"/>
      <c r="I121" s="63"/>
      <c r="J121" s="63"/>
      <c r="K121" s="6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39" s="5" customFormat="1" ht="20.100000000000001" customHeight="1">
      <c r="A122" s="76"/>
      <c r="B122" s="94"/>
      <c r="C122" s="94"/>
      <c r="D122" s="59"/>
      <c r="E122" s="88"/>
      <c r="F122" s="63"/>
      <c r="G122" s="61"/>
      <c r="H122" s="63"/>
      <c r="I122" s="63"/>
      <c r="J122" s="63"/>
      <c r="K122" s="6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</row>
    <row r="123" spans="1:39" s="5" customFormat="1" ht="20.100000000000001" customHeight="1">
      <c r="A123" s="76"/>
      <c r="B123" s="94"/>
      <c r="C123" s="94"/>
      <c r="D123" s="59"/>
      <c r="E123" s="88"/>
      <c r="F123" s="63"/>
      <c r="G123" s="61"/>
      <c r="H123" s="63"/>
      <c r="I123" s="63"/>
      <c r="J123" s="63"/>
      <c r="K123" s="62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39" s="5" customFormat="1" ht="20.100000000000001" customHeight="1">
      <c r="A124" s="65"/>
      <c r="B124" s="72"/>
      <c r="C124" s="72"/>
      <c r="D124" s="88"/>
      <c r="E124" s="88"/>
      <c r="F124" s="88"/>
      <c r="G124" s="88"/>
      <c r="H124" s="88"/>
      <c r="I124" s="88"/>
      <c r="J124" s="88"/>
      <c r="K124" s="88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39" s="5" customFormat="1" ht="20.100000000000001" customHeight="1">
      <c r="A125" s="65"/>
      <c r="B125" s="72"/>
      <c r="C125" s="72"/>
      <c r="D125" s="88"/>
      <c r="E125" s="88"/>
      <c r="F125" s="88"/>
      <c r="G125" s="88"/>
      <c r="H125" s="88"/>
      <c r="I125" s="88"/>
      <c r="J125" s="88"/>
      <c r="K125" s="88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</row>
    <row r="126" spans="1:39" s="5" customFormat="1" ht="20.100000000000001" customHeight="1">
      <c r="A126" s="65"/>
      <c r="B126" s="72"/>
      <c r="C126" s="73"/>
      <c r="D126" s="97"/>
      <c r="E126" s="60"/>
      <c r="F126" s="89"/>
      <c r="G126" s="90"/>
      <c r="H126" s="89"/>
      <c r="I126" s="63"/>
      <c r="J126" s="63"/>
      <c r="K126" s="64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</row>
    <row r="127" spans="1:39" s="5" customFormat="1" ht="20.100000000000001" customHeight="1">
      <c r="A127" s="65"/>
      <c r="B127" s="72"/>
      <c r="C127" s="73"/>
      <c r="D127" s="97"/>
      <c r="E127" s="60"/>
      <c r="F127" s="89"/>
      <c r="G127" s="90"/>
      <c r="H127" s="89"/>
      <c r="I127" s="63"/>
      <c r="J127" s="63"/>
      <c r="K127" s="64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</row>
    <row r="128" spans="1:39" ht="1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10"/>
      <c r="M128" s="10"/>
    </row>
    <row r="129" spans="1:39" ht="15" customHeight="1">
      <c r="A129" s="4"/>
      <c r="B129" s="4"/>
      <c r="C129" s="4"/>
      <c r="D129" s="4"/>
      <c r="F129" s="4"/>
      <c r="G129" s="4"/>
      <c r="H129" s="4"/>
      <c r="I129" s="4"/>
      <c r="J129" s="4"/>
      <c r="K129" s="4"/>
      <c r="L129" s="10"/>
      <c r="M129" s="10"/>
    </row>
    <row r="130" spans="1:39" ht="15" customHeight="1">
      <c r="A130" s="4"/>
      <c r="B130" s="4"/>
      <c r="C130" s="4"/>
      <c r="D130" s="4"/>
      <c r="F130" s="4"/>
      <c r="G130" s="4"/>
      <c r="H130" s="4"/>
      <c r="I130" s="4"/>
      <c r="J130" s="4"/>
      <c r="K130" s="4"/>
      <c r="L130" s="10"/>
      <c r="M130" s="10"/>
    </row>
    <row r="131" spans="1:39" ht="15" customHeight="1">
      <c r="A131" s="4"/>
      <c r="B131" s="4"/>
      <c r="C131" s="4"/>
      <c r="D131" s="4"/>
      <c r="F131" s="4"/>
      <c r="G131" s="4"/>
      <c r="H131" s="4"/>
      <c r="I131" s="4"/>
      <c r="J131" s="4"/>
      <c r="K131" s="4"/>
      <c r="L131" s="10"/>
      <c r="M131" s="10"/>
    </row>
    <row r="132" spans="1:39" ht="15" customHeight="1">
      <c r="A132" s="4"/>
      <c r="B132" s="4"/>
      <c r="C132" s="4"/>
      <c r="D132" s="4"/>
      <c r="F132" s="4"/>
      <c r="G132" s="4"/>
      <c r="H132" s="4"/>
      <c r="I132" s="4"/>
      <c r="J132" s="4"/>
      <c r="K132" s="4"/>
      <c r="L132" s="10"/>
      <c r="M132" s="10"/>
    </row>
    <row r="133" spans="1:39" ht="15" customHeight="1">
      <c r="A133" s="4"/>
      <c r="B133" s="4"/>
      <c r="C133" s="4"/>
      <c r="D133" s="4"/>
      <c r="F133" s="4"/>
      <c r="G133" s="4"/>
      <c r="H133" s="4"/>
      <c r="I133" s="4"/>
      <c r="J133" s="4"/>
      <c r="K133" s="4"/>
      <c r="L133" s="10"/>
      <c r="M133" s="10"/>
    </row>
    <row r="134" spans="1:39" ht="15" customHeight="1">
      <c r="A134" s="4"/>
      <c r="B134" s="4"/>
      <c r="C134" s="4"/>
      <c r="D134" s="4"/>
      <c r="F134" s="4"/>
      <c r="G134" s="4"/>
      <c r="H134" s="4"/>
      <c r="I134" s="4"/>
      <c r="J134" s="4"/>
      <c r="K134" s="4"/>
      <c r="L134" s="10"/>
      <c r="M134" s="10"/>
    </row>
    <row r="135" spans="1:39" ht="15" customHeight="1">
      <c r="A135" s="4"/>
      <c r="B135" s="4"/>
      <c r="C135" s="4"/>
      <c r="D135" s="4"/>
      <c r="F135" s="4"/>
      <c r="G135" s="4"/>
      <c r="H135" s="4"/>
      <c r="I135" s="4"/>
      <c r="J135" s="4"/>
      <c r="K135" s="4"/>
      <c r="L135" s="10"/>
      <c r="M135" s="10"/>
    </row>
    <row r="136" spans="1:39" ht="15" customHeight="1">
      <c r="A136" s="4"/>
      <c r="B136" s="4"/>
      <c r="C136" s="4"/>
      <c r="D136" s="4"/>
      <c r="F136" s="4"/>
      <c r="G136" s="4"/>
      <c r="H136" s="4"/>
      <c r="I136" s="4"/>
      <c r="J136" s="4"/>
      <c r="K136" s="4"/>
    </row>
    <row r="137" spans="1:39" s="8" customFormat="1" ht="1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</row>
    <row r="138" spans="1:39" s="5" customFormat="1" ht="1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</row>
    <row r="139" spans="1:39" ht="15" customHeight="1">
      <c r="A139" s="4"/>
      <c r="B139" s="4"/>
      <c r="C139" s="4"/>
      <c r="D139" s="4"/>
      <c r="F139" s="4"/>
      <c r="G139" s="4"/>
      <c r="H139" s="4"/>
      <c r="I139" s="4"/>
      <c r="J139" s="4"/>
      <c r="K139" s="4"/>
    </row>
    <row r="140" spans="1:39" ht="15" customHeight="1">
      <c r="A140" s="4"/>
      <c r="B140" s="4"/>
      <c r="C140" s="4"/>
      <c r="D140" s="4"/>
      <c r="F140" s="4"/>
      <c r="G140" s="4"/>
      <c r="H140" s="4"/>
      <c r="I140" s="4"/>
      <c r="J140" s="4"/>
      <c r="K140" s="4"/>
    </row>
    <row r="141" spans="1:39" ht="15" customHeight="1">
      <c r="A141" s="4"/>
      <c r="B141" s="4"/>
      <c r="C141" s="4"/>
      <c r="D141" s="4"/>
      <c r="F141" s="4"/>
      <c r="G141" s="4"/>
      <c r="H141" s="4"/>
      <c r="I141" s="4"/>
      <c r="J141" s="4"/>
      <c r="K141" s="4"/>
    </row>
    <row r="142" spans="1:39" ht="15" customHeight="1">
      <c r="A142" s="4"/>
      <c r="B142" s="4"/>
      <c r="C142" s="4"/>
      <c r="D142" s="4"/>
      <c r="F142" s="4"/>
      <c r="G142" s="4"/>
      <c r="H142" s="4"/>
      <c r="I142" s="4"/>
      <c r="J142" s="4"/>
      <c r="K142" s="4"/>
    </row>
    <row r="143" spans="1:39" ht="15" customHeight="1">
      <c r="A143" s="4"/>
      <c r="B143" s="4"/>
      <c r="C143" s="4"/>
      <c r="D143" s="4"/>
      <c r="F143" s="4"/>
      <c r="G143" s="4"/>
      <c r="H143" s="4"/>
      <c r="I143" s="4"/>
      <c r="J143" s="4"/>
      <c r="K143" s="4"/>
    </row>
    <row r="144" spans="1:39" ht="15" customHeight="1">
      <c r="A144" s="4"/>
      <c r="B144" s="4"/>
      <c r="C144" s="4"/>
      <c r="D144" s="4"/>
      <c r="F144" s="4"/>
      <c r="G144" s="4"/>
      <c r="H144" s="4"/>
      <c r="I144" s="4"/>
      <c r="J144" s="4"/>
      <c r="K144" s="4"/>
    </row>
    <row r="145" spans="1:39" ht="15" customHeight="1">
      <c r="A145" s="4"/>
      <c r="B145" s="4"/>
      <c r="C145" s="4"/>
      <c r="D145" s="4"/>
      <c r="F145" s="4"/>
      <c r="G145" s="4"/>
      <c r="H145" s="4"/>
      <c r="I145" s="4"/>
      <c r="J145" s="4"/>
      <c r="K145" s="4"/>
    </row>
    <row r="146" spans="1:39" ht="15" customHeight="1">
      <c r="A146" s="4"/>
      <c r="B146" s="4"/>
      <c r="C146" s="4"/>
      <c r="D146" s="4"/>
      <c r="F146" s="4"/>
      <c r="G146" s="4"/>
      <c r="H146" s="4"/>
      <c r="I146" s="4"/>
      <c r="J146" s="4"/>
      <c r="K146" s="4"/>
    </row>
    <row r="147" spans="1:39" ht="15" customHeight="1">
      <c r="A147" s="4"/>
      <c r="B147" s="4"/>
      <c r="C147" s="4"/>
      <c r="D147" s="4"/>
      <c r="F147" s="4"/>
      <c r="G147" s="4"/>
      <c r="H147" s="4"/>
      <c r="I147" s="4"/>
      <c r="J147" s="4"/>
      <c r="K147" s="4"/>
    </row>
    <row r="148" spans="1:39" ht="15" customHeight="1">
      <c r="A148" s="4"/>
      <c r="B148" s="4"/>
      <c r="C148" s="4"/>
      <c r="D148" s="4"/>
      <c r="F148" s="4"/>
      <c r="G148" s="4"/>
      <c r="H148" s="4"/>
      <c r="I148" s="4"/>
      <c r="J148" s="4"/>
      <c r="K148" s="4"/>
    </row>
    <row r="149" spans="1:39" ht="15" customHeight="1">
      <c r="A149" s="4"/>
      <c r="B149" s="4"/>
      <c r="C149" s="4"/>
      <c r="D149" s="4"/>
      <c r="F149" s="4"/>
      <c r="G149" s="4"/>
      <c r="H149" s="4"/>
      <c r="I149" s="4"/>
      <c r="J149" s="4"/>
      <c r="K149" s="4"/>
    </row>
    <row r="150" spans="1:39" ht="1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39" ht="1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39" ht="15" customHeight="1">
      <c r="A152" s="4"/>
      <c r="B152" s="4"/>
      <c r="C152" s="4"/>
      <c r="D152" s="4"/>
      <c r="F152" s="4"/>
      <c r="G152" s="4"/>
      <c r="H152" s="4"/>
      <c r="I152" s="4"/>
      <c r="J152" s="4"/>
      <c r="K152" s="4"/>
    </row>
    <row r="153" spans="1:39" ht="15" customHeight="1">
      <c r="A153" s="4"/>
      <c r="B153" s="4"/>
      <c r="C153" s="4"/>
      <c r="D153" s="4"/>
      <c r="F153" s="4"/>
      <c r="G153" s="4"/>
      <c r="H153" s="4"/>
      <c r="I153" s="4"/>
      <c r="J153" s="4"/>
      <c r="K153" s="4"/>
    </row>
    <row r="154" spans="1:39" ht="15" customHeight="1">
      <c r="A154" s="4"/>
      <c r="B154" s="4"/>
      <c r="C154" s="4"/>
      <c r="D154" s="4"/>
      <c r="F154" s="4"/>
      <c r="G154" s="4"/>
      <c r="H154" s="4"/>
      <c r="I154" s="4"/>
      <c r="J154" s="4"/>
      <c r="K154" s="4"/>
    </row>
    <row r="155" spans="1:39" ht="1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39" ht="15" customHeight="1">
      <c r="A156" s="4"/>
      <c r="B156" s="4"/>
      <c r="C156" s="4"/>
      <c r="D156" s="4"/>
      <c r="F156" s="4"/>
      <c r="G156" s="4"/>
      <c r="H156" s="4"/>
      <c r="I156" s="4"/>
      <c r="J156" s="4"/>
      <c r="K156" s="4"/>
    </row>
    <row r="157" spans="1:39" ht="15" customHeight="1">
      <c r="A157" s="4"/>
      <c r="B157" s="4"/>
      <c r="C157" s="4"/>
      <c r="D157" s="4"/>
      <c r="F157" s="4"/>
      <c r="G157" s="4"/>
      <c r="H157" s="4"/>
      <c r="I157" s="4"/>
      <c r="J157" s="4"/>
      <c r="K157" s="4"/>
    </row>
    <row r="158" spans="1:39" ht="15" customHeight="1">
      <c r="A158" s="4"/>
      <c r="B158" s="4"/>
      <c r="C158" s="4"/>
      <c r="D158" s="4"/>
      <c r="F158" s="4"/>
      <c r="G158" s="4"/>
      <c r="H158" s="4"/>
      <c r="I158" s="4"/>
      <c r="J158" s="4"/>
      <c r="K158" s="4"/>
    </row>
    <row r="159" spans="1:39" ht="15" customHeight="1">
      <c r="A159" s="4"/>
      <c r="B159" s="4"/>
      <c r="C159" s="4"/>
      <c r="D159" s="4"/>
      <c r="F159" s="4"/>
      <c r="G159" s="4"/>
      <c r="H159" s="4"/>
      <c r="I159" s="4"/>
      <c r="J159" s="4"/>
      <c r="K159" s="4"/>
    </row>
    <row r="160" spans="1:39" s="8" customFormat="1" ht="1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</row>
    <row r="161" spans="1:39" s="8" customFormat="1" ht="1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</row>
    <row r="162" spans="1:39" ht="15" customHeight="1">
      <c r="A162" s="4"/>
      <c r="B162" s="4"/>
      <c r="C162" s="4"/>
      <c r="D162" s="4"/>
      <c r="F162" s="4"/>
      <c r="G162" s="4"/>
      <c r="H162" s="4"/>
      <c r="I162" s="4"/>
      <c r="J162" s="4"/>
      <c r="K162" s="4"/>
    </row>
    <row r="163" spans="1:39" ht="15" customHeight="1">
      <c r="A163" s="4"/>
      <c r="B163" s="4"/>
      <c r="C163" s="4"/>
      <c r="D163" s="4"/>
      <c r="F163" s="4"/>
      <c r="G163" s="4"/>
      <c r="H163" s="4"/>
      <c r="I163" s="4"/>
      <c r="J163" s="4"/>
      <c r="K163" s="4"/>
    </row>
    <row r="164" spans="1:39" ht="15" customHeight="1">
      <c r="A164" s="4"/>
      <c r="B164" s="4"/>
      <c r="C164" s="4"/>
      <c r="D164" s="4"/>
      <c r="F164" s="4"/>
      <c r="G164" s="4"/>
      <c r="H164" s="4"/>
      <c r="I164" s="4"/>
      <c r="J164" s="4"/>
      <c r="K164" s="4"/>
    </row>
    <row r="165" spans="1:39" s="8" customFormat="1" ht="1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</row>
    <row r="166" spans="1:39" ht="15" customHeight="1">
      <c r="A166" s="4"/>
      <c r="B166" s="4"/>
      <c r="C166" s="4"/>
      <c r="D166" s="4"/>
      <c r="F166" s="4"/>
      <c r="G166" s="4"/>
      <c r="H166" s="4"/>
      <c r="I166" s="4"/>
      <c r="J166" s="4"/>
      <c r="K166" s="4"/>
    </row>
    <row r="167" spans="1:39" ht="15" customHeight="1">
      <c r="A167" s="4"/>
      <c r="B167" s="4"/>
      <c r="C167" s="4"/>
      <c r="D167" s="4"/>
      <c r="F167" s="4"/>
      <c r="G167" s="4"/>
      <c r="H167" s="4"/>
      <c r="I167" s="4"/>
      <c r="J167" s="4"/>
      <c r="K167" s="4"/>
    </row>
    <row r="168" spans="1:39" ht="15" customHeight="1">
      <c r="A168" s="4"/>
      <c r="B168" s="4"/>
      <c r="C168" s="4"/>
      <c r="D168" s="4"/>
      <c r="F168" s="4"/>
      <c r="G168" s="4"/>
      <c r="H168" s="4"/>
      <c r="I168" s="4"/>
      <c r="J168" s="4"/>
      <c r="K168" s="4"/>
    </row>
    <row r="169" spans="1:39" ht="15" customHeight="1">
      <c r="A169" s="4"/>
      <c r="B169" s="4"/>
      <c r="C169" s="4"/>
      <c r="D169" s="4"/>
      <c r="F169" s="4"/>
      <c r="G169" s="4"/>
      <c r="H169" s="4"/>
      <c r="I169" s="4"/>
      <c r="J169" s="4"/>
      <c r="K169" s="4"/>
    </row>
    <row r="170" spans="1:39" ht="15" customHeight="1">
      <c r="A170" s="4"/>
      <c r="B170" s="4"/>
      <c r="C170" s="4"/>
      <c r="D170" s="4"/>
      <c r="F170" s="4"/>
      <c r="G170" s="4"/>
      <c r="H170" s="4"/>
      <c r="I170" s="4"/>
      <c r="J170" s="4"/>
      <c r="K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15" customHeight="1">
      <c r="A171" s="4"/>
      <c r="B171" s="4"/>
      <c r="C171" s="4"/>
      <c r="D171" s="4"/>
      <c r="F171" s="4"/>
      <c r="G171" s="4"/>
      <c r="H171" s="4"/>
      <c r="I171" s="4"/>
      <c r="J171" s="4"/>
      <c r="K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15" customHeight="1">
      <c r="A172" s="4"/>
      <c r="B172" s="4"/>
      <c r="C172" s="4"/>
      <c r="D172" s="4"/>
      <c r="F172" s="4"/>
      <c r="G172" s="4"/>
      <c r="H172" s="4"/>
      <c r="I172" s="4"/>
      <c r="J172" s="4"/>
      <c r="K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15" customHeight="1">
      <c r="A173" s="4"/>
      <c r="B173" s="4"/>
      <c r="C173" s="4"/>
      <c r="D173" s="4"/>
      <c r="F173" s="4"/>
      <c r="G173" s="4"/>
      <c r="H173" s="4"/>
      <c r="I173" s="4"/>
      <c r="J173" s="4"/>
      <c r="K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15" customHeight="1">
      <c r="A174" s="4"/>
      <c r="B174" s="4"/>
      <c r="C174" s="4"/>
      <c r="D174" s="4"/>
      <c r="F174" s="4"/>
      <c r="G174" s="4"/>
      <c r="H174" s="4"/>
      <c r="I174" s="4"/>
      <c r="J174" s="4"/>
      <c r="K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15" customHeight="1">
      <c r="A175" s="4"/>
      <c r="B175" s="4"/>
      <c r="C175" s="4"/>
      <c r="D175" s="4"/>
      <c r="F175" s="4"/>
      <c r="G175" s="4"/>
      <c r="H175" s="4"/>
      <c r="I175" s="4"/>
      <c r="J175" s="4"/>
      <c r="K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15" customHeight="1">
      <c r="A176" s="4"/>
      <c r="B176" s="4"/>
      <c r="C176" s="4"/>
      <c r="D176" s="4"/>
      <c r="F176" s="4"/>
      <c r="G176" s="4"/>
      <c r="H176" s="4"/>
      <c r="I176" s="4"/>
      <c r="J176" s="4"/>
      <c r="K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15" customHeight="1">
      <c r="A177" s="4"/>
      <c r="B177" s="4"/>
      <c r="C177" s="4"/>
      <c r="D177" s="4"/>
      <c r="F177" s="4"/>
      <c r="G177" s="4"/>
      <c r="H177" s="4"/>
      <c r="I177" s="4"/>
      <c r="J177" s="4"/>
      <c r="K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15" customHeight="1">
      <c r="A178" s="4"/>
      <c r="B178" s="4"/>
      <c r="C178" s="4"/>
      <c r="D178" s="4"/>
      <c r="F178" s="4"/>
      <c r="G178" s="4"/>
      <c r="H178" s="4"/>
      <c r="I178" s="4"/>
      <c r="J178" s="4"/>
      <c r="K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15" customHeight="1">
      <c r="A179" s="4"/>
      <c r="B179" s="4"/>
      <c r="C179" s="4"/>
      <c r="D179" s="4"/>
      <c r="F179" s="4"/>
      <c r="G179" s="4"/>
      <c r="H179" s="4"/>
      <c r="I179" s="4"/>
      <c r="J179" s="4"/>
      <c r="K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15" customHeight="1">
      <c r="A180" s="4"/>
      <c r="B180" s="4"/>
      <c r="C180" s="4"/>
      <c r="D180" s="4"/>
      <c r="F180" s="4"/>
      <c r="G180" s="4"/>
      <c r="H180" s="4"/>
      <c r="I180" s="4"/>
      <c r="J180" s="4"/>
      <c r="K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15" customHeight="1">
      <c r="A181" s="4"/>
      <c r="B181" s="4"/>
      <c r="C181" s="4"/>
      <c r="D181" s="4"/>
      <c r="F181" s="4"/>
      <c r="G181" s="4"/>
      <c r="H181" s="4"/>
      <c r="I181" s="4"/>
      <c r="J181" s="4"/>
      <c r="K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15" customHeight="1">
      <c r="A182" s="4"/>
      <c r="B182" s="4"/>
      <c r="C182" s="4"/>
      <c r="D182" s="4"/>
      <c r="F182" s="4"/>
      <c r="G182" s="4"/>
      <c r="H182" s="4"/>
      <c r="I182" s="4"/>
      <c r="J182" s="4"/>
      <c r="K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15" customHeight="1">
      <c r="A183" s="4"/>
      <c r="B183" s="4"/>
      <c r="C183" s="4"/>
      <c r="D183" s="4"/>
      <c r="F183" s="4"/>
      <c r="G183" s="4"/>
      <c r="H183" s="4"/>
      <c r="I183" s="4"/>
      <c r="J183" s="4"/>
      <c r="K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15" customHeight="1">
      <c r="A184" s="4"/>
      <c r="B184" s="4"/>
      <c r="C184" s="4"/>
      <c r="D184" s="4"/>
      <c r="F184" s="4"/>
      <c r="G184" s="4"/>
      <c r="H184" s="4"/>
      <c r="I184" s="4"/>
      <c r="J184" s="4"/>
      <c r="K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15" customHeight="1">
      <c r="A185" s="4"/>
      <c r="B185" s="4"/>
      <c r="C185" s="4"/>
      <c r="D185" s="4"/>
      <c r="F185" s="4"/>
      <c r="G185" s="4"/>
      <c r="H185" s="4"/>
      <c r="I185" s="4"/>
      <c r="J185" s="4"/>
      <c r="K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15" customHeight="1">
      <c r="A186" s="4"/>
      <c r="B186" s="4"/>
      <c r="C186" s="4"/>
      <c r="D186" s="4"/>
      <c r="F186" s="4"/>
      <c r="G186" s="4"/>
      <c r="H186" s="4"/>
      <c r="I186" s="4"/>
      <c r="J186" s="4"/>
      <c r="K186" s="4"/>
    </row>
    <row r="187" spans="1:39" ht="15" customHeight="1">
      <c r="A187" s="4"/>
      <c r="B187" s="4"/>
      <c r="C187" s="4"/>
      <c r="D187" s="4"/>
      <c r="F187" s="4"/>
      <c r="G187" s="4"/>
      <c r="H187" s="4"/>
      <c r="I187" s="4"/>
      <c r="J187" s="4"/>
      <c r="K187" s="4"/>
    </row>
    <row r="188" spans="1:39" ht="15" customHeight="1">
      <c r="A188" s="4"/>
      <c r="B188" s="4"/>
      <c r="C188" s="4"/>
      <c r="D188" s="4"/>
      <c r="F188" s="4"/>
      <c r="G188" s="4"/>
      <c r="H188" s="4"/>
      <c r="I188" s="4"/>
      <c r="J188" s="4"/>
      <c r="K188" s="4"/>
    </row>
    <row r="189" spans="1:39" ht="15" customHeight="1">
      <c r="A189" s="4"/>
      <c r="B189" s="4"/>
      <c r="C189" s="4"/>
      <c r="D189" s="4"/>
      <c r="F189" s="4"/>
      <c r="G189" s="4"/>
      <c r="H189" s="4"/>
      <c r="I189" s="4"/>
      <c r="J189" s="4"/>
      <c r="K189" s="4"/>
    </row>
    <row r="190" spans="1:39" ht="15" customHeight="1">
      <c r="A190" s="4"/>
      <c r="B190" s="4"/>
      <c r="C190" s="4"/>
      <c r="D190" s="4"/>
      <c r="F190" s="4"/>
      <c r="G190" s="4"/>
      <c r="H190" s="4"/>
      <c r="I190" s="4"/>
      <c r="J190" s="4"/>
      <c r="K190" s="4"/>
    </row>
    <row r="191" spans="1:39" ht="1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 spans="1:39" ht="1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 spans="1:39" ht="1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spans="1:39" ht="15" customHeight="1">
      <c r="A194" s="4"/>
      <c r="B194" s="4"/>
      <c r="C194" s="4"/>
      <c r="D194" s="4"/>
      <c r="F194" s="4"/>
      <c r="G194" s="4"/>
      <c r="H194" s="4"/>
      <c r="I194" s="4"/>
      <c r="J194" s="4"/>
      <c r="K194" s="4"/>
    </row>
    <row r="195" spans="1:39" ht="15" customHeight="1">
      <c r="A195" s="4"/>
      <c r="B195" s="4"/>
      <c r="C195" s="4"/>
      <c r="D195" s="4"/>
      <c r="F195" s="4"/>
      <c r="G195" s="4"/>
      <c r="H195" s="4"/>
      <c r="I195" s="4"/>
      <c r="J195" s="4"/>
      <c r="K195" s="4"/>
    </row>
    <row r="196" spans="1:39" ht="15" customHeight="1">
      <c r="A196" s="4"/>
      <c r="B196" s="4"/>
      <c r="C196" s="4"/>
      <c r="D196" s="4"/>
      <c r="F196" s="4"/>
      <c r="G196" s="4"/>
      <c r="H196" s="4"/>
      <c r="I196" s="4"/>
      <c r="J196" s="4"/>
      <c r="K196" s="4"/>
    </row>
    <row r="197" spans="1:39" ht="15" customHeight="1">
      <c r="A197" s="4"/>
      <c r="B197" s="4"/>
      <c r="C197" s="4"/>
      <c r="D197" s="4"/>
      <c r="F197" s="4"/>
      <c r="G197" s="4"/>
      <c r="H197" s="4"/>
      <c r="I197" s="4"/>
      <c r="J197" s="4"/>
      <c r="K197" s="4"/>
    </row>
    <row r="198" spans="1:39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39" ht="15" customHeight="1">
      <c r="A199" s="4"/>
      <c r="B199" s="4"/>
      <c r="C199" s="4"/>
      <c r="D199" s="4"/>
      <c r="F199" s="4"/>
      <c r="G199" s="4"/>
      <c r="H199" s="4"/>
      <c r="I199" s="4"/>
      <c r="J199" s="4"/>
      <c r="K199" s="4"/>
    </row>
    <row r="200" spans="1:39" ht="15" customHeight="1">
      <c r="A200" s="4"/>
      <c r="B200" s="4"/>
      <c r="C200" s="4"/>
      <c r="D200" s="4"/>
      <c r="F200" s="4"/>
      <c r="G200" s="4"/>
      <c r="H200" s="4"/>
      <c r="I200" s="4"/>
      <c r="J200" s="4"/>
      <c r="K200" s="4"/>
    </row>
    <row r="201" spans="1:39" s="8" customFormat="1" ht="1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</row>
    <row r="202" spans="1:39" s="8" customFormat="1" ht="1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</row>
    <row r="203" spans="1:39" s="8" customFormat="1" ht="1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</row>
    <row r="204" spans="1:39" ht="15" customHeight="1">
      <c r="A204" s="4"/>
      <c r="B204" s="4"/>
      <c r="C204" s="4"/>
      <c r="D204" s="4"/>
      <c r="F204" s="4"/>
      <c r="G204" s="4"/>
      <c r="H204" s="4"/>
      <c r="I204" s="4"/>
      <c r="J204" s="4"/>
      <c r="K204" s="4"/>
    </row>
    <row r="205" spans="1:39" ht="15" customHeight="1">
      <c r="A205" s="4"/>
      <c r="B205" s="4"/>
      <c r="C205" s="4"/>
      <c r="D205" s="4"/>
      <c r="F205" s="4"/>
      <c r="G205" s="4"/>
      <c r="H205" s="4"/>
      <c r="I205" s="4"/>
      <c r="J205" s="4"/>
      <c r="K205" s="4"/>
    </row>
    <row r="206" spans="1:39" ht="15" customHeight="1">
      <c r="A206" s="4"/>
      <c r="B206" s="4"/>
      <c r="C206" s="4"/>
      <c r="D206" s="4"/>
      <c r="F206" s="4"/>
      <c r="G206" s="4"/>
      <c r="H206" s="4"/>
      <c r="I206" s="4"/>
      <c r="J206" s="4"/>
      <c r="K206" s="4"/>
    </row>
    <row r="207" spans="1:39" ht="15" customHeight="1">
      <c r="A207" s="4"/>
      <c r="B207" s="4"/>
      <c r="C207" s="4"/>
      <c r="D207" s="4"/>
      <c r="F207" s="4"/>
      <c r="G207" s="4"/>
      <c r="H207" s="4"/>
      <c r="I207" s="4"/>
      <c r="J207" s="4"/>
      <c r="K207" s="4"/>
    </row>
    <row r="208" spans="1:39" s="7" customFormat="1" ht="1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</row>
    <row r="209" spans="1:39" ht="15" customHeight="1">
      <c r="A209" s="4"/>
      <c r="B209" s="4"/>
      <c r="C209" s="4"/>
      <c r="D209" s="4"/>
      <c r="F209" s="4"/>
      <c r="G209" s="4"/>
      <c r="H209" s="4"/>
      <c r="I209" s="4"/>
      <c r="J209" s="4"/>
      <c r="K209" s="4"/>
    </row>
    <row r="210" spans="1:39" ht="15" customHeight="1">
      <c r="A210" s="4"/>
      <c r="B210" s="4"/>
      <c r="C210" s="4"/>
      <c r="D210" s="4"/>
      <c r="F210" s="4"/>
      <c r="G210" s="4"/>
      <c r="H210" s="4"/>
      <c r="I210" s="4"/>
      <c r="J210" s="4"/>
      <c r="K210" s="4"/>
    </row>
    <row r="211" spans="1:39" ht="15" customHeight="1">
      <c r="A211" s="4"/>
      <c r="B211" s="4"/>
      <c r="C211" s="4"/>
      <c r="D211" s="4"/>
      <c r="F211" s="4"/>
      <c r="G211" s="4"/>
      <c r="H211" s="4"/>
      <c r="I211" s="4"/>
      <c r="J211" s="4"/>
      <c r="K211" s="4"/>
    </row>
    <row r="212" spans="1:39" ht="15" customHeight="1">
      <c r="A212" s="4"/>
      <c r="B212" s="4"/>
      <c r="C212" s="4"/>
      <c r="D212" s="4"/>
      <c r="F212" s="4"/>
      <c r="G212" s="4"/>
      <c r="H212" s="4"/>
      <c r="I212" s="4"/>
      <c r="J212" s="4"/>
      <c r="K212" s="4"/>
    </row>
    <row r="213" spans="1:39" ht="15" customHeight="1">
      <c r="A213" s="4"/>
      <c r="B213" s="4"/>
      <c r="C213" s="4"/>
      <c r="D213" s="4"/>
      <c r="F213" s="4"/>
      <c r="G213" s="4"/>
      <c r="H213" s="4"/>
      <c r="I213" s="4"/>
      <c r="J213" s="4"/>
      <c r="K213" s="4"/>
    </row>
    <row r="214" spans="1:39" ht="15" customHeight="1">
      <c r="A214" s="4"/>
      <c r="B214" s="4"/>
      <c r="C214" s="4"/>
      <c r="D214" s="4"/>
      <c r="F214" s="4"/>
      <c r="G214" s="4"/>
      <c r="H214" s="4"/>
      <c r="I214" s="4"/>
      <c r="J214" s="4"/>
      <c r="K214" s="4"/>
    </row>
    <row r="215" spans="1:39" ht="15" customHeight="1">
      <c r="A215" s="4"/>
      <c r="B215" s="4"/>
      <c r="C215" s="4"/>
      <c r="D215" s="4"/>
      <c r="F215" s="4"/>
      <c r="G215" s="4"/>
      <c r="H215" s="4"/>
      <c r="I215" s="4"/>
      <c r="J215" s="4"/>
      <c r="K215" s="4"/>
    </row>
    <row r="216" spans="1:39" ht="15" customHeight="1">
      <c r="A216" s="4"/>
      <c r="B216" s="4"/>
      <c r="C216" s="4"/>
      <c r="D216" s="4"/>
      <c r="F216" s="4"/>
      <c r="G216" s="4"/>
      <c r="H216" s="4"/>
      <c r="I216" s="4"/>
      <c r="J216" s="4"/>
      <c r="K216" s="4"/>
    </row>
    <row r="217" spans="1:39" ht="15" customHeight="1">
      <c r="A217" s="4"/>
      <c r="B217" s="4"/>
      <c r="C217" s="4"/>
      <c r="D217" s="4"/>
      <c r="F217" s="4"/>
      <c r="G217" s="4"/>
      <c r="H217" s="4"/>
      <c r="I217" s="4"/>
      <c r="J217" s="4"/>
      <c r="K217" s="4"/>
    </row>
    <row r="218" spans="1:39" ht="15" customHeight="1">
      <c r="A218" s="4"/>
      <c r="B218" s="4"/>
      <c r="C218" s="4"/>
      <c r="D218" s="4"/>
      <c r="F218" s="4"/>
      <c r="G218" s="4"/>
      <c r="H218" s="4"/>
      <c r="I218" s="4"/>
      <c r="J218" s="4"/>
      <c r="K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15" customHeight="1">
      <c r="A219" s="4"/>
      <c r="B219" s="4"/>
      <c r="C219" s="4"/>
      <c r="D219" s="4"/>
      <c r="F219" s="4"/>
      <c r="G219" s="4"/>
      <c r="H219" s="4"/>
      <c r="I219" s="4"/>
      <c r="J219" s="4"/>
      <c r="K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15" customHeight="1">
      <c r="A220" s="4"/>
      <c r="B220" s="4"/>
      <c r="C220" s="4"/>
      <c r="D220" s="4"/>
      <c r="F220" s="4"/>
      <c r="G220" s="4"/>
      <c r="H220" s="4"/>
      <c r="I220" s="4"/>
      <c r="J220" s="4"/>
      <c r="K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15" customHeight="1">
      <c r="A221" s="4"/>
      <c r="B221" s="4"/>
      <c r="C221" s="4"/>
      <c r="D221" s="4"/>
      <c r="F221" s="4"/>
      <c r="G221" s="4"/>
      <c r="H221" s="4"/>
      <c r="I221" s="4"/>
      <c r="J221" s="4"/>
      <c r="K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15" customHeight="1">
      <c r="A222" s="4"/>
      <c r="B222" s="4"/>
      <c r="C222" s="4"/>
      <c r="D222" s="4"/>
      <c r="F222" s="4"/>
      <c r="G222" s="4"/>
      <c r="H222" s="4"/>
      <c r="I222" s="4"/>
      <c r="J222" s="4"/>
      <c r="K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15" customHeight="1">
      <c r="A223" s="4"/>
      <c r="B223" s="4"/>
      <c r="C223" s="4"/>
      <c r="D223" s="4"/>
      <c r="F223" s="4"/>
      <c r="G223" s="4"/>
      <c r="H223" s="4"/>
      <c r="I223" s="4"/>
      <c r="J223" s="4"/>
      <c r="K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15" customHeight="1">
      <c r="A224" s="4"/>
      <c r="B224" s="4"/>
      <c r="C224" s="4"/>
      <c r="D224" s="4"/>
      <c r="F224" s="4"/>
      <c r="G224" s="4"/>
      <c r="H224" s="4"/>
      <c r="I224" s="4"/>
      <c r="J224" s="4"/>
      <c r="K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15" customHeight="1">
      <c r="A225" s="4"/>
      <c r="B225" s="4"/>
      <c r="C225" s="4"/>
      <c r="D225" s="4"/>
      <c r="F225" s="4"/>
      <c r="G225" s="4"/>
      <c r="H225" s="4"/>
      <c r="I225" s="4"/>
      <c r="J225" s="4"/>
      <c r="K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15" customHeight="1">
      <c r="A226" s="4"/>
      <c r="B226" s="4"/>
      <c r="C226" s="4"/>
      <c r="D226" s="4"/>
      <c r="F226" s="4"/>
      <c r="G226" s="4"/>
      <c r="H226" s="4"/>
      <c r="I226" s="4"/>
      <c r="J226" s="4"/>
      <c r="K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15" customHeight="1">
      <c r="A227" s="4"/>
      <c r="B227" s="4"/>
      <c r="C227" s="4"/>
      <c r="D227" s="4"/>
      <c r="F227" s="4"/>
      <c r="G227" s="4"/>
      <c r="H227" s="4"/>
      <c r="I227" s="4"/>
      <c r="J227" s="4"/>
      <c r="K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15" customHeight="1">
      <c r="A228" s="4"/>
      <c r="B228" s="4"/>
      <c r="C228" s="4"/>
      <c r="D228" s="4"/>
      <c r="F228" s="4"/>
      <c r="G228" s="4"/>
      <c r="H228" s="4"/>
      <c r="I228" s="4"/>
      <c r="J228" s="4"/>
      <c r="K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15" customHeight="1">
      <c r="A229" s="4"/>
      <c r="B229" s="4"/>
      <c r="C229" s="4"/>
      <c r="D229" s="4"/>
      <c r="F229" s="4"/>
      <c r="G229" s="4"/>
      <c r="H229" s="4"/>
      <c r="I229" s="4"/>
      <c r="J229" s="4"/>
      <c r="K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15" customHeight="1">
      <c r="A230" s="4"/>
      <c r="B230" s="4"/>
      <c r="C230" s="4"/>
      <c r="D230" s="4"/>
      <c r="F230" s="4"/>
      <c r="G230" s="4"/>
      <c r="H230" s="4"/>
      <c r="I230" s="4"/>
      <c r="J230" s="4"/>
      <c r="K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15" customHeight="1">
      <c r="A231" s="4"/>
      <c r="B231" s="4"/>
      <c r="C231" s="4"/>
      <c r="D231" s="4"/>
      <c r="F231" s="4"/>
      <c r="G231" s="4"/>
      <c r="H231" s="4"/>
      <c r="I231" s="4"/>
      <c r="J231" s="4"/>
      <c r="K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15" customHeight="1">
      <c r="A232" s="4"/>
      <c r="B232" s="4"/>
      <c r="C232" s="4"/>
      <c r="D232" s="4"/>
      <c r="F232" s="4"/>
      <c r="G232" s="4"/>
      <c r="H232" s="4"/>
      <c r="I232" s="4"/>
      <c r="J232" s="4"/>
      <c r="K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15" customHeight="1">
      <c r="A233" s="4"/>
      <c r="B233" s="4"/>
      <c r="C233" s="4"/>
      <c r="D233" s="4"/>
      <c r="F233" s="4"/>
      <c r="G233" s="4"/>
      <c r="H233" s="4"/>
      <c r="I233" s="4"/>
      <c r="J233" s="4"/>
      <c r="K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15" customHeight="1">
      <c r="A234" s="4"/>
      <c r="B234" s="4"/>
      <c r="C234" s="4"/>
      <c r="D234" s="4"/>
      <c r="F234" s="4"/>
      <c r="G234" s="4"/>
      <c r="H234" s="4"/>
      <c r="I234" s="4"/>
      <c r="J234" s="4"/>
      <c r="K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15" customHeight="1">
      <c r="A235" s="4"/>
      <c r="B235" s="4"/>
      <c r="C235" s="4"/>
      <c r="D235" s="4"/>
      <c r="F235" s="4"/>
      <c r="G235" s="4"/>
      <c r="H235" s="4"/>
      <c r="I235" s="4"/>
      <c r="J235" s="4"/>
      <c r="K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15" customHeight="1">
      <c r="A236" s="4"/>
      <c r="B236" s="4"/>
      <c r="C236" s="4"/>
      <c r="D236" s="4"/>
      <c r="F236" s="4"/>
      <c r="G236" s="4"/>
      <c r="H236" s="4"/>
      <c r="I236" s="4"/>
      <c r="J236" s="4"/>
      <c r="K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15" customHeight="1">
      <c r="A237" s="4"/>
      <c r="B237" s="4"/>
      <c r="C237" s="4"/>
      <c r="D237" s="4"/>
      <c r="F237" s="4"/>
      <c r="G237" s="4"/>
      <c r="H237" s="4"/>
      <c r="I237" s="4"/>
      <c r="J237" s="4"/>
      <c r="K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15" customHeight="1">
      <c r="A238" s="4"/>
      <c r="B238" s="4"/>
      <c r="C238" s="4"/>
      <c r="D238" s="4"/>
      <c r="F238" s="4"/>
      <c r="G238" s="4"/>
      <c r="H238" s="4"/>
      <c r="I238" s="4"/>
      <c r="J238" s="4"/>
      <c r="K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15" customHeight="1">
      <c r="A239" s="4"/>
      <c r="B239" s="4"/>
      <c r="C239" s="4"/>
      <c r="D239" s="4"/>
      <c r="F239" s="4"/>
      <c r="G239" s="4"/>
      <c r="H239" s="4"/>
      <c r="I239" s="4"/>
      <c r="J239" s="4"/>
      <c r="K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15" customHeight="1">
      <c r="A240" s="4"/>
      <c r="B240" s="4"/>
      <c r="C240" s="4"/>
      <c r="D240" s="4"/>
      <c r="F240" s="4"/>
      <c r="G240" s="4"/>
      <c r="H240" s="4"/>
      <c r="I240" s="4"/>
      <c r="J240" s="4"/>
      <c r="K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15" customHeight="1">
      <c r="A241" s="4"/>
      <c r="B241" s="4"/>
      <c r="C241" s="4"/>
      <c r="D241" s="4"/>
      <c r="F241" s="4"/>
      <c r="G241" s="4"/>
      <c r="H241" s="4"/>
      <c r="I241" s="4"/>
      <c r="J241" s="4"/>
      <c r="K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15" customHeight="1">
      <c r="A242" s="4"/>
      <c r="B242" s="4"/>
      <c r="C242" s="4"/>
      <c r="D242" s="4"/>
      <c r="F242" s="4"/>
      <c r="G242" s="4"/>
      <c r="H242" s="4"/>
      <c r="I242" s="4"/>
      <c r="J242" s="4"/>
      <c r="K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15" customHeight="1">
      <c r="A243" s="4"/>
      <c r="B243" s="4"/>
      <c r="C243" s="4"/>
      <c r="D243" s="4"/>
      <c r="F243" s="4"/>
      <c r="G243" s="4"/>
      <c r="H243" s="4"/>
      <c r="I243" s="4"/>
      <c r="J243" s="4"/>
      <c r="K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15" customHeight="1">
      <c r="A244" s="4"/>
      <c r="B244" s="4"/>
      <c r="C244" s="4"/>
      <c r="D244" s="4"/>
      <c r="F244" s="4"/>
      <c r="G244" s="4"/>
      <c r="H244" s="4"/>
      <c r="I244" s="4"/>
      <c r="J244" s="4"/>
      <c r="K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15" customHeight="1">
      <c r="A245" s="4"/>
      <c r="B245" s="4"/>
      <c r="C245" s="4"/>
      <c r="D245" s="4"/>
      <c r="F245" s="4"/>
      <c r="G245" s="4"/>
      <c r="H245" s="4"/>
      <c r="I245" s="4"/>
      <c r="J245" s="4"/>
      <c r="K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15" customHeight="1">
      <c r="A246" s="4"/>
      <c r="B246" s="4"/>
      <c r="C246" s="4"/>
      <c r="D246" s="4"/>
      <c r="F246" s="4"/>
      <c r="G246" s="4"/>
      <c r="H246" s="4"/>
      <c r="I246" s="4"/>
      <c r="J246" s="4"/>
      <c r="K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15" customHeight="1">
      <c r="A247" s="4"/>
      <c r="B247" s="4"/>
      <c r="C247" s="4"/>
      <c r="D247" s="4"/>
      <c r="F247" s="4"/>
      <c r="G247" s="4"/>
      <c r="H247" s="4"/>
      <c r="I247" s="4"/>
      <c r="J247" s="4"/>
      <c r="K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15" customHeight="1">
      <c r="A248" s="4"/>
      <c r="B248" s="4"/>
      <c r="C248" s="4"/>
      <c r="D248" s="4"/>
      <c r="F248" s="4"/>
      <c r="G248" s="4"/>
      <c r="H248" s="4"/>
      <c r="I248" s="4"/>
      <c r="J248" s="4"/>
      <c r="K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15" customHeight="1">
      <c r="A249" s="4"/>
      <c r="B249" s="4"/>
      <c r="C249" s="4"/>
      <c r="D249" s="4"/>
      <c r="F249" s="4"/>
      <c r="G249" s="4"/>
      <c r="H249" s="4"/>
      <c r="I249" s="4"/>
      <c r="J249" s="4"/>
      <c r="K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15" customHeight="1">
      <c r="A250" s="4"/>
      <c r="B250" s="4"/>
      <c r="C250" s="4"/>
      <c r="D250" s="4"/>
      <c r="F250" s="4"/>
      <c r="G250" s="4"/>
      <c r="H250" s="4"/>
      <c r="I250" s="4"/>
      <c r="J250" s="4"/>
      <c r="K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15" customHeight="1">
      <c r="A251" s="4"/>
      <c r="B251" s="4"/>
      <c r="C251" s="4"/>
      <c r="D251" s="4"/>
      <c r="F251" s="4"/>
      <c r="G251" s="4"/>
      <c r="H251" s="4"/>
      <c r="I251" s="4"/>
      <c r="J251" s="4"/>
      <c r="K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15" customHeight="1">
      <c r="A252" s="4"/>
      <c r="B252" s="4"/>
      <c r="C252" s="4"/>
      <c r="D252" s="4"/>
      <c r="F252" s="4"/>
      <c r="G252" s="4"/>
      <c r="H252" s="4"/>
      <c r="I252" s="4"/>
      <c r="J252" s="4"/>
      <c r="K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15" customHeight="1">
      <c r="A253" s="4"/>
      <c r="B253" s="4"/>
      <c r="C253" s="4"/>
      <c r="D253" s="4"/>
      <c r="F253" s="4"/>
      <c r="G253" s="4"/>
      <c r="H253" s="4"/>
      <c r="I253" s="4"/>
      <c r="J253" s="4"/>
      <c r="K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15" customHeight="1">
      <c r="A254" s="4"/>
      <c r="B254" s="4"/>
      <c r="C254" s="4"/>
      <c r="D254" s="4"/>
      <c r="F254" s="4"/>
      <c r="G254" s="4"/>
      <c r="H254" s="4"/>
      <c r="I254" s="4"/>
      <c r="J254" s="4"/>
      <c r="K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15" customHeight="1">
      <c r="A255" s="4"/>
      <c r="B255" s="4"/>
      <c r="C255" s="4"/>
      <c r="D255" s="4"/>
      <c r="F255" s="4"/>
      <c r="G255" s="4"/>
      <c r="H255" s="4"/>
      <c r="I255" s="4"/>
      <c r="J255" s="4"/>
      <c r="K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15" customHeight="1">
      <c r="A256" s="4"/>
      <c r="B256" s="4"/>
      <c r="C256" s="4"/>
      <c r="D256" s="4"/>
      <c r="F256" s="4"/>
      <c r="G256" s="4"/>
      <c r="H256" s="4"/>
      <c r="I256" s="4"/>
      <c r="J256" s="4"/>
      <c r="K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15" customHeight="1">
      <c r="A257" s="4"/>
      <c r="B257" s="4"/>
      <c r="C257" s="4"/>
      <c r="D257" s="4"/>
      <c r="F257" s="4"/>
      <c r="G257" s="4"/>
      <c r="H257" s="4"/>
      <c r="I257" s="4"/>
      <c r="J257" s="4"/>
      <c r="K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15" customHeight="1">
      <c r="A258" s="4"/>
      <c r="B258" s="4"/>
      <c r="C258" s="4"/>
      <c r="D258" s="4"/>
      <c r="F258" s="4"/>
      <c r="G258" s="4"/>
      <c r="H258" s="4"/>
      <c r="I258" s="4"/>
      <c r="J258" s="4"/>
      <c r="K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15" customHeight="1">
      <c r="A259" s="4"/>
      <c r="B259" s="4"/>
      <c r="C259" s="4"/>
      <c r="D259" s="4"/>
      <c r="F259" s="4"/>
      <c r="G259" s="4"/>
      <c r="H259" s="4"/>
      <c r="I259" s="4"/>
      <c r="J259" s="4"/>
      <c r="K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15" customHeight="1">
      <c r="A260" s="4"/>
      <c r="B260" s="4"/>
      <c r="C260" s="4"/>
      <c r="D260" s="4"/>
      <c r="F260" s="4"/>
      <c r="G260" s="4"/>
      <c r="H260" s="4"/>
      <c r="I260" s="4"/>
      <c r="J260" s="4"/>
      <c r="K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15" customHeight="1">
      <c r="A261" s="4"/>
      <c r="B261" s="4"/>
      <c r="C261" s="4"/>
      <c r="D261" s="4"/>
      <c r="F261" s="4"/>
      <c r="G261" s="4"/>
      <c r="H261" s="4"/>
      <c r="I261" s="4"/>
      <c r="J261" s="4"/>
      <c r="K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15" customHeight="1">
      <c r="A262" s="4"/>
      <c r="B262" s="4"/>
      <c r="C262" s="4"/>
      <c r="D262" s="4"/>
      <c r="F262" s="4"/>
      <c r="G262" s="4"/>
      <c r="H262" s="4"/>
      <c r="I262" s="4"/>
      <c r="J262" s="4"/>
      <c r="K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15" customHeight="1">
      <c r="A263" s="4"/>
      <c r="B263" s="4"/>
      <c r="C263" s="4"/>
      <c r="D263" s="4"/>
      <c r="F263" s="4"/>
      <c r="G263" s="4"/>
      <c r="H263" s="4"/>
      <c r="I263" s="4"/>
      <c r="J263" s="4"/>
      <c r="K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15" customHeight="1">
      <c r="A264" s="4"/>
      <c r="B264" s="4"/>
      <c r="C264" s="4"/>
      <c r="D264" s="4"/>
      <c r="F264" s="4"/>
      <c r="G264" s="4"/>
      <c r="H264" s="4"/>
      <c r="I264" s="4"/>
      <c r="J264" s="4"/>
      <c r="K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15" customHeight="1">
      <c r="A265" s="4"/>
      <c r="B265" s="4"/>
      <c r="C265" s="4"/>
      <c r="D265" s="4"/>
      <c r="F265" s="4"/>
      <c r="G265" s="4"/>
      <c r="H265" s="4"/>
      <c r="I265" s="4"/>
      <c r="J265" s="4"/>
      <c r="K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15" customHeight="1">
      <c r="A266" s="4"/>
      <c r="B266" s="4"/>
      <c r="C266" s="4"/>
      <c r="D266" s="4"/>
      <c r="F266" s="4"/>
      <c r="G266" s="4"/>
      <c r="H266" s="4"/>
      <c r="I266" s="4"/>
      <c r="J266" s="4"/>
      <c r="K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15" customHeight="1">
      <c r="A267" s="4"/>
      <c r="B267" s="4"/>
      <c r="C267" s="4"/>
      <c r="D267" s="4"/>
      <c r="F267" s="4"/>
      <c r="G267" s="4"/>
      <c r="H267" s="4"/>
      <c r="I267" s="4"/>
      <c r="J267" s="4"/>
      <c r="K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15" customHeight="1">
      <c r="A268" s="4"/>
      <c r="B268" s="4"/>
      <c r="C268" s="4"/>
      <c r="D268" s="4"/>
      <c r="F268" s="4"/>
      <c r="G268" s="4"/>
      <c r="H268" s="4"/>
      <c r="I268" s="4"/>
      <c r="J268" s="4"/>
      <c r="K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15" customHeight="1">
      <c r="A269" s="4"/>
      <c r="B269" s="4"/>
      <c r="C269" s="4"/>
      <c r="D269" s="4"/>
      <c r="F269" s="4"/>
      <c r="G269" s="4"/>
      <c r="H269" s="4"/>
      <c r="I269" s="4"/>
      <c r="J269" s="4"/>
      <c r="K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15" customHeight="1">
      <c r="A270" s="4"/>
      <c r="B270" s="4"/>
      <c r="C270" s="4"/>
      <c r="D270" s="4"/>
      <c r="F270" s="4"/>
      <c r="G270" s="4"/>
      <c r="H270" s="4"/>
      <c r="I270" s="4"/>
      <c r="J270" s="4"/>
      <c r="K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15" customHeight="1">
      <c r="A271" s="4"/>
      <c r="B271" s="4"/>
      <c r="C271" s="4"/>
      <c r="D271" s="4"/>
      <c r="F271" s="4"/>
      <c r="G271" s="4"/>
      <c r="H271" s="4"/>
      <c r="I271" s="4"/>
      <c r="J271" s="4"/>
      <c r="K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15" customHeight="1">
      <c r="A272" s="4"/>
      <c r="B272" s="4"/>
      <c r="C272" s="4"/>
      <c r="D272" s="4"/>
      <c r="F272" s="4"/>
      <c r="G272" s="4"/>
      <c r="H272" s="4"/>
      <c r="I272" s="4"/>
      <c r="J272" s="4"/>
      <c r="K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15" customHeight="1">
      <c r="A273" s="4"/>
      <c r="B273" s="4"/>
      <c r="C273" s="4"/>
      <c r="D273" s="4"/>
      <c r="F273" s="4"/>
      <c r="G273" s="4"/>
      <c r="H273" s="4"/>
      <c r="I273" s="4"/>
      <c r="J273" s="4"/>
      <c r="K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15" customHeight="1">
      <c r="A274" s="4"/>
      <c r="B274" s="4"/>
      <c r="C274" s="4"/>
      <c r="D274" s="4"/>
      <c r="F274" s="4"/>
      <c r="G274" s="4"/>
      <c r="H274" s="4"/>
      <c r="I274" s="4"/>
      <c r="J274" s="4"/>
      <c r="K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15" customHeight="1">
      <c r="A275" s="4"/>
      <c r="B275" s="4"/>
      <c r="C275" s="4"/>
      <c r="D275" s="4"/>
      <c r="F275" s="4"/>
      <c r="G275" s="4"/>
      <c r="H275" s="4"/>
      <c r="I275" s="4"/>
      <c r="J275" s="4"/>
      <c r="K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15" customHeight="1">
      <c r="A276" s="4"/>
      <c r="B276" s="4"/>
      <c r="C276" s="4"/>
      <c r="D276" s="4"/>
      <c r="F276" s="4"/>
      <c r="G276" s="4"/>
      <c r="H276" s="4"/>
      <c r="I276" s="4"/>
      <c r="J276" s="4"/>
      <c r="K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15" customHeight="1">
      <c r="A277" s="4"/>
      <c r="B277" s="4"/>
      <c r="C277" s="4"/>
      <c r="D277" s="4"/>
      <c r="F277" s="4"/>
      <c r="G277" s="4"/>
      <c r="H277" s="4"/>
      <c r="I277" s="4"/>
      <c r="J277" s="4"/>
      <c r="K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15" customHeight="1">
      <c r="A278" s="4"/>
      <c r="B278" s="4"/>
      <c r="C278" s="4"/>
      <c r="D278" s="4"/>
      <c r="F278" s="4"/>
      <c r="G278" s="4"/>
      <c r="H278" s="4"/>
      <c r="I278" s="4"/>
      <c r="J278" s="4"/>
      <c r="K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15" customHeight="1">
      <c r="A279" s="4"/>
      <c r="B279" s="4"/>
      <c r="C279" s="4"/>
      <c r="D279" s="4"/>
      <c r="F279" s="4"/>
      <c r="G279" s="4"/>
      <c r="H279" s="4"/>
      <c r="I279" s="4"/>
      <c r="J279" s="4"/>
      <c r="K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15" customHeight="1">
      <c r="A280" s="4"/>
      <c r="B280" s="4"/>
      <c r="C280" s="4"/>
      <c r="D280" s="4"/>
      <c r="F280" s="4"/>
      <c r="G280" s="4"/>
      <c r="H280" s="4"/>
      <c r="I280" s="4"/>
      <c r="J280" s="4"/>
      <c r="K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15" customHeight="1">
      <c r="A281" s="4"/>
      <c r="B281" s="4"/>
      <c r="C281" s="4"/>
      <c r="D281" s="4"/>
      <c r="F281" s="4"/>
      <c r="G281" s="4"/>
      <c r="H281" s="4"/>
      <c r="I281" s="4"/>
      <c r="J281" s="4"/>
      <c r="K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15" customHeight="1">
      <c r="A282" s="4"/>
      <c r="B282" s="4"/>
      <c r="C282" s="4"/>
      <c r="D282" s="4"/>
      <c r="F282" s="4"/>
      <c r="G282" s="4"/>
      <c r="H282" s="4"/>
      <c r="I282" s="4"/>
      <c r="J282" s="4"/>
      <c r="K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15" customHeight="1">
      <c r="A283" s="4"/>
      <c r="B283" s="4"/>
      <c r="C283" s="4"/>
      <c r="D283" s="4"/>
      <c r="F283" s="4"/>
      <c r="G283" s="4"/>
      <c r="H283" s="4"/>
      <c r="I283" s="4"/>
      <c r="J283" s="4"/>
      <c r="K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15" customHeight="1">
      <c r="A284" s="4"/>
      <c r="B284" s="4"/>
      <c r="C284" s="4"/>
      <c r="D284" s="4"/>
      <c r="F284" s="4"/>
      <c r="G284" s="4"/>
      <c r="H284" s="4"/>
      <c r="I284" s="4"/>
      <c r="J284" s="4"/>
      <c r="K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15" customHeight="1">
      <c r="A285" s="4"/>
      <c r="B285" s="4"/>
      <c r="C285" s="4"/>
      <c r="D285" s="4"/>
      <c r="F285" s="4"/>
      <c r="G285" s="4"/>
      <c r="H285" s="4"/>
      <c r="I285" s="4"/>
      <c r="J285" s="4"/>
      <c r="K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15" customHeight="1">
      <c r="A286" s="4"/>
      <c r="B286" s="4"/>
      <c r="C286" s="4"/>
      <c r="D286" s="4"/>
      <c r="F286" s="4"/>
      <c r="G286" s="4"/>
      <c r="H286" s="4"/>
      <c r="I286" s="4"/>
      <c r="J286" s="4"/>
      <c r="K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287" spans="1:39" ht="15" customHeight="1">
      <c r="A287" s="4"/>
      <c r="B287" s="4"/>
      <c r="C287" s="4"/>
      <c r="D287" s="4"/>
      <c r="F287" s="4"/>
      <c r="G287" s="4"/>
      <c r="H287" s="4"/>
      <c r="I287" s="4"/>
      <c r="J287" s="4"/>
      <c r="K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</row>
    <row r="288" spans="1:39" ht="15" customHeight="1">
      <c r="A288" s="4"/>
      <c r="B288" s="4"/>
      <c r="C288" s="4"/>
      <c r="D288" s="4"/>
      <c r="F288" s="4"/>
      <c r="G288" s="4"/>
      <c r="H288" s="4"/>
      <c r="I288" s="4"/>
      <c r="J288" s="4"/>
      <c r="K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</row>
    <row r="289" spans="1:39" ht="15" customHeight="1">
      <c r="A289" s="4"/>
      <c r="B289" s="4"/>
      <c r="C289" s="4"/>
      <c r="D289" s="4"/>
      <c r="F289" s="4"/>
      <c r="G289" s="4"/>
      <c r="H289" s="4"/>
      <c r="I289" s="4"/>
      <c r="J289" s="4"/>
      <c r="K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</row>
    <row r="312" spans="1:39" ht="15" customHeight="1">
      <c r="A312" s="4"/>
      <c r="B312" s="4"/>
      <c r="C312" s="4"/>
      <c r="D312" s="4"/>
      <c r="F312" s="4"/>
      <c r="G312" s="4"/>
      <c r="H312" s="4"/>
      <c r="I312" s="4"/>
      <c r="J312" s="4"/>
      <c r="K312" s="4"/>
      <c r="L312" s="5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</row>
    <row r="313" spans="1:39" ht="15" customHeight="1">
      <c r="A313" s="4"/>
      <c r="B313" s="4"/>
      <c r="C313" s="4"/>
      <c r="D313" s="4"/>
      <c r="F313" s="4"/>
      <c r="G313" s="4"/>
      <c r="H313" s="4"/>
      <c r="I313" s="4"/>
      <c r="J313" s="4"/>
      <c r="K313" s="4"/>
      <c r="L313" s="5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</row>
    <row r="353" spans="1:39" s="5" customFormat="1" ht="15" customHeight="1">
      <c r="A353" s="1"/>
      <c r="B353" s="2"/>
      <c r="C353" s="2"/>
      <c r="D353" s="2"/>
      <c r="E353" s="4"/>
      <c r="F353" s="3"/>
      <c r="G353" s="9"/>
      <c r="H353" s="3"/>
      <c r="I353" s="3"/>
      <c r="J353" s="3"/>
      <c r="K353" s="3"/>
      <c r="L353" s="4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</row>
    <row r="354" spans="1:39" s="5" customFormat="1" ht="15" customHeight="1">
      <c r="A354" s="1"/>
      <c r="B354" s="2"/>
      <c r="C354" s="2"/>
      <c r="D354" s="2"/>
      <c r="E354" s="4"/>
      <c r="F354" s="3"/>
      <c r="G354" s="9"/>
      <c r="H354" s="3"/>
      <c r="I354" s="3"/>
      <c r="J354" s="3"/>
      <c r="K354" s="3"/>
      <c r="L354" s="4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</row>
    <row r="394" spans="1:39" ht="15" customHeight="1">
      <c r="A394" s="4"/>
      <c r="B394" s="4"/>
      <c r="C394" s="4"/>
      <c r="D394" s="4"/>
      <c r="F394" s="4"/>
      <c r="G394" s="4"/>
      <c r="H394" s="4"/>
      <c r="I394" s="4"/>
      <c r="J394" s="4"/>
      <c r="K394" s="4"/>
      <c r="M394" s="6"/>
      <c r="N394" s="6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</row>
  </sheetData>
  <mergeCells count="95">
    <mergeCell ref="F5:G5"/>
    <mergeCell ref="A2:A6"/>
    <mergeCell ref="C2:C6"/>
    <mergeCell ref="D3:E3"/>
    <mergeCell ref="D4:E4"/>
    <mergeCell ref="D5:E5"/>
    <mergeCell ref="A21:C21"/>
    <mergeCell ref="A9:C9"/>
    <mergeCell ref="A10:C10"/>
    <mergeCell ref="A11:C11"/>
    <mergeCell ref="A12:C12"/>
    <mergeCell ref="A13:C13"/>
    <mergeCell ref="A14:C14"/>
    <mergeCell ref="A15:C15"/>
    <mergeCell ref="A16:C16"/>
    <mergeCell ref="A18:C18"/>
    <mergeCell ref="A19:C19"/>
    <mergeCell ref="A20:C20"/>
    <mergeCell ref="A34:C34"/>
    <mergeCell ref="A22:C22"/>
    <mergeCell ref="A23:C23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1:C71"/>
    <mergeCell ref="A59:C59"/>
    <mergeCell ref="A60:C60"/>
    <mergeCell ref="A61:C61"/>
    <mergeCell ref="A62:C62"/>
    <mergeCell ref="A63:C63"/>
    <mergeCell ref="A64:C64"/>
    <mergeCell ref="A66:C66"/>
    <mergeCell ref="A67:C67"/>
    <mergeCell ref="A68:C68"/>
    <mergeCell ref="A69:C69"/>
    <mergeCell ref="A70:C70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D96:E96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D97:E97"/>
    <mergeCell ref="D98:E98"/>
    <mergeCell ref="F98:G98"/>
    <mergeCell ref="A113:A117"/>
    <mergeCell ref="C113:C117"/>
  </mergeCells>
  <conditionalFormatting sqref="E89:E94 B46:C46 B87:C89 B55:C55 F86:H94 A70:C70 B71:C72 B80:C84 B78:C78 B48:C49 B52:C52 E16:E17 A16:C17 A68:H68 E84:H85 A24:C24 B57:C60 B74:C74 B22:C23 A20:A23 E20:E24 D100:H127 D84:D94 B62:C62 A46:A67 A69 A71:A90 A91:C127 D46:H67 D69:H83">
    <cfRule type="expression" dxfId="26" priority="27" stopIfTrue="1">
      <formula>$P16=1</formula>
    </cfRule>
  </conditionalFormatting>
  <conditionalFormatting sqref="D118:E118 E121 A112:H112 E117 E119 E113:E114 E91 E106:H111 F100:H105 F113:H127 B87:C89 B80:C84 A70:C70 B71:C72 B78:C78 E66:E69 A68:D68 B74:C74 D100:D111 D113:D117 D119:D127 E56 B55:C55 E59 B57:C60 B52:C52 D54:H54 E50:H53 B48:C49 B46:C46 E80:H80 F46:H49 F55:H79 F81:H94 A46:A67 A69 A71:A90 A91:C111 A113:C127 D58:E58 E10 A10 B62:C62 D46:D53 D55:D57 D59:D67 D69:D94 E25:E44 A25:A44">
    <cfRule type="expression" dxfId="25" priority="26" stopIfTrue="1">
      <formula>#REF!=1</formula>
    </cfRule>
  </conditionalFormatting>
  <conditionalFormatting sqref="H86 F86 E82:F83 H81:H83 A81:C83">
    <cfRule type="expression" dxfId="24" priority="25" stopIfTrue="1">
      <formula>$P91=1</formula>
    </cfRule>
  </conditionalFormatting>
  <conditionalFormatting sqref="H89 A89:C89 F89">
    <cfRule type="expression" dxfId="23" priority="24" stopIfTrue="1">
      <formula>$P94=1</formula>
    </cfRule>
  </conditionalFormatting>
  <conditionalFormatting sqref="E59 A59:C59">
    <cfRule type="expression" dxfId="22" priority="23" stopIfTrue="1">
      <formula>#REF!=1</formula>
    </cfRule>
  </conditionalFormatting>
  <conditionalFormatting sqref="A86">
    <cfRule type="expression" dxfId="21" priority="22" stopIfTrue="1">
      <formula>$P85=1</formula>
    </cfRule>
  </conditionalFormatting>
  <conditionalFormatting sqref="A59 A58:C58 E58:E59">
    <cfRule type="expression" dxfId="20" priority="21" stopIfTrue="1">
      <formula>#REF!=1</formula>
    </cfRule>
  </conditionalFormatting>
  <conditionalFormatting sqref="B87:C87 A88:C88 H87:H88 F86:F88 A86:A87">
    <cfRule type="expression" dxfId="19" priority="20" stopIfTrue="1">
      <formula>$P97=1</formula>
    </cfRule>
  </conditionalFormatting>
  <conditionalFormatting sqref="H84:H85 B84:C84 F84:F86 A83:A85 E83:F83">
    <cfRule type="expression" dxfId="18" priority="19" stopIfTrue="1">
      <formula>$P92=1</formula>
    </cfRule>
  </conditionalFormatting>
  <conditionalFormatting sqref="H86">
    <cfRule type="expression" dxfId="17" priority="18" stopIfTrue="1">
      <formula>$P97=1</formula>
    </cfRule>
  </conditionalFormatting>
  <conditionalFormatting sqref="H86">
    <cfRule type="expression" dxfId="16" priority="17" stopIfTrue="1">
      <formula>$P95=1</formula>
    </cfRule>
  </conditionalFormatting>
  <conditionalFormatting sqref="A86:A87">
    <cfRule type="expression" dxfId="15" priority="16" stopIfTrue="1">
      <formula>#REF!=1</formula>
    </cfRule>
  </conditionalFormatting>
  <conditionalFormatting sqref="H88 A88:C88 F88">
    <cfRule type="expression" dxfId="14" priority="15" stopIfTrue="1">
      <formula>$P97=1</formula>
    </cfRule>
  </conditionalFormatting>
  <conditionalFormatting sqref="H87 F87">
    <cfRule type="expression" dxfId="13" priority="14" stopIfTrue="1">
      <formula>$P99=1</formula>
    </cfRule>
  </conditionalFormatting>
  <conditionalFormatting sqref="A87">
    <cfRule type="expression" dxfId="12" priority="13" stopIfTrue="1">
      <formula>#REF!=1</formula>
    </cfRule>
  </conditionalFormatting>
  <conditionalFormatting sqref="H87 F87 A87">
    <cfRule type="expression" dxfId="11" priority="12" stopIfTrue="1">
      <formula>$P100=1</formula>
    </cfRule>
  </conditionalFormatting>
  <conditionalFormatting sqref="H87">
    <cfRule type="expression" dxfId="10" priority="11" stopIfTrue="1">
      <formula>$P98=1</formula>
    </cfRule>
  </conditionalFormatting>
  <conditionalFormatting sqref="A87">
    <cfRule type="expression" dxfId="9" priority="10" stopIfTrue="1">
      <formula>$P86=1</formula>
    </cfRule>
  </conditionalFormatting>
  <conditionalFormatting sqref="E81:F81">
    <cfRule type="expression" dxfId="8" priority="9" stopIfTrue="1">
      <formula>$P91=1</formula>
    </cfRule>
  </conditionalFormatting>
  <conditionalFormatting sqref="H83">
    <cfRule type="expression" dxfId="7" priority="8" stopIfTrue="1">
      <formula>$P92=1</formula>
    </cfRule>
  </conditionalFormatting>
  <conditionalFormatting sqref="E47">
    <cfRule type="expression" dxfId="6" priority="7" stopIfTrue="1">
      <formula>$P47=1</formula>
    </cfRule>
  </conditionalFormatting>
  <conditionalFormatting sqref="A47">
    <cfRule type="expression" dxfId="5" priority="6" stopIfTrue="1">
      <formula>$P47=1</formula>
    </cfRule>
  </conditionalFormatting>
  <conditionalFormatting sqref="A87:C88">
    <cfRule type="expression" dxfId="4" priority="5" stopIfTrue="1">
      <formula>$P87=1</formula>
    </cfRule>
  </conditionalFormatting>
  <conditionalFormatting sqref="A87:C88">
    <cfRule type="expression" dxfId="3" priority="4" stopIfTrue="1">
      <formula>$P98=1</formula>
    </cfRule>
  </conditionalFormatting>
  <conditionalFormatting sqref="A88:C88">
    <cfRule type="expression" dxfId="2" priority="3" stopIfTrue="1">
      <formula>$P97=1</formula>
    </cfRule>
  </conditionalFormatting>
  <conditionalFormatting sqref="A87">
    <cfRule type="expression" dxfId="1" priority="2" stopIfTrue="1">
      <formula>$P100=1</formula>
    </cfRule>
  </conditionalFormatting>
  <conditionalFormatting sqref="A87">
    <cfRule type="expression" dxfId="0" priority="1" stopIfTrue="1">
      <formula>$P86=1</formula>
    </cfRule>
  </conditionalFormatting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CRONOGRAMA</vt:lpstr>
      <vt:lpstr>MEM CALC</vt:lpstr>
      <vt:lpstr>ATUALIZADA</vt:lpstr>
      <vt:lpstr>ATUALIZADA!Area_de_impressao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</dc:creator>
  <cp:lastModifiedBy>Derek.Rosa</cp:lastModifiedBy>
  <cp:lastPrinted>2018-06-15T13:55:14Z</cp:lastPrinted>
  <dcterms:created xsi:type="dcterms:W3CDTF">2009-03-23T12:13:24Z</dcterms:created>
  <dcterms:modified xsi:type="dcterms:W3CDTF">2018-07-03T19:28:15Z</dcterms:modified>
</cp:coreProperties>
</file>